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2"/>
  </bookViews>
  <sheets>
    <sheet name="TARIF 21-22" sheetId="1" r:id="rId1"/>
    <sheet name="TARIF 21-22 Qualiopi" sheetId="2" r:id="rId2"/>
    <sheet name="TARIF 2022 2023" sheetId="3" r:id="rId3"/>
    <sheet name="TARIF 1 ou 1,5%" sheetId="4" r:id="rId4"/>
    <sheet name="TARIF APP" sheetId="5" r:id="rId5"/>
    <sheet name="Feuil2" sheetId="6" r:id="rId6"/>
  </sheets>
  <definedNames>
    <definedName name="_xlnm.Print_Area" localSheetId="3">'TARIF 1 ou 1,5%'!$A$1:$G$15</definedName>
    <definedName name="_xlnm.Print_Area" localSheetId="0">'TARIF 21-22'!$A$7:$G$7</definedName>
    <definedName name="_xlnm.Print_Area" localSheetId="1">'TARIF 21-22 Qualiopi'!$A$8:$G$8</definedName>
    <definedName name="_xlnm.Print_Area" localSheetId="4">'TARIF APP'!$B$8:$E$8</definedName>
  </definedNames>
  <calcPr fullCalcOnLoad="1"/>
</workbook>
</file>

<file path=xl/sharedStrings.xml><?xml version="1.0" encoding="utf-8"?>
<sst xmlns="http://schemas.openxmlformats.org/spreadsheetml/2006/main" count="178" uniqueCount="60">
  <si>
    <t>Classes</t>
  </si>
  <si>
    <t>Adhésion</t>
  </si>
  <si>
    <t>Pension</t>
  </si>
  <si>
    <t>Scolarité</t>
  </si>
  <si>
    <t>TOTAL</t>
  </si>
  <si>
    <t>BTSA 1 DP 2 repas</t>
  </si>
  <si>
    <t>BTSA 1 DP 1 repas</t>
  </si>
  <si>
    <t>BTSA  1 Interne</t>
  </si>
  <si>
    <t>BTSA 2 Interne</t>
  </si>
  <si>
    <t>BTSA 2 DP 2 repas</t>
  </si>
  <si>
    <t>SECONDE interne</t>
  </si>
  <si>
    <t>TaleBac pro DP 1 repas</t>
  </si>
  <si>
    <t>Tale Bac Pro DP 2 repas</t>
  </si>
  <si>
    <t>BTSA 2 DP 1 repas</t>
  </si>
  <si>
    <t>Droit d'inscription</t>
  </si>
  <si>
    <t>TARIF PENSION ET SCOLARITE 2020/2021</t>
  </si>
  <si>
    <r>
      <t>4</t>
    </r>
    <r>
      <rPr>
        <b/>
        <vertAlign val="superscript"/>
        <sz val="10"/>
        <color indexed="60"/>
        <rFont val="Arial"/>
        <family val="2"/>
      </rPr>
      <t>ème</t>
    </r>
    <r>
      <rPr>
        <b/>
        <sz val="10"/>
        <color indexed="60"/>
        <rFont val="Arial"/>
        <family val="2"/>
      </rPr>
      <t xml:space="preserve"> Enseignement A</t>
    </r>
  </si>
  <si>
    <r>
      <t>3</t>
    </r>
    <r>
      <rPr>
        <b/>
        <vertAlign val="superscript"/>
        <sz val="10"/>
        <color indexed="60"/>
        <rFont val="Arial"/>
        <family val="2"/>
      </rPr>
      <t>ème</t>
    </r>
    <r>
      <rPr>
        <b/>
        <sz val="10"/>
        <color indexed="60"/>
        <rFont val="Arial"/>
        <family val="2"/>
      </rPr>
      <t xml:space="preserve"> Enseignement A</t>
    </r>
  </si>
  <si>
    <r>
      <t>1ère Bac Pro</t>
    </r>
    <r>
      <rPr>
        <b/>
        <vertAlign val="superscript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Interne</t>
    </r>
  </si>
  <si>
    <r>
      <t>Tale Bac Pro</t>
    </r>
    <r>
      <rPr>
        <b/>
        <vertAlign val="superscript"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Interne</t>
    </r>
  </si>
  <si>
    <t>semaine
pension</t>
  </si>
  <si>
    <t>TARIF PENSION ET SCOLARITE 2021/2022</t>
  </si>
  <si>
    <t xml:space="preserve">Arrhes </t>
  </si>
  <si>
    <t>Chèque encaissé le 1er août</t>
  </si>
  <si>
    <t>Pension de septembre</t>
  </si>
  <si>
    <t>Chèque encaissé le 10 septembre</t>
  </si>
  <si>
    <t>MFR du Sénonais</t>
  </si>
  <si>
    <t>Formations par l’alternance dans les métiers de l’Horticulture et du Paysage</t>
  </si>
  <si>
    <t xml:space="preserve">3ème et 4ème Orientation professionnelle • Bac Pro Productions Horticoles • Bac Pro Aménagements Paysagers • </t>
  </si>
  <si>
    <t>BTS Aménagements Paysagers • Formations Continues et Professionnelles</t>
  </si>
  <si>
    <r>
      <t xml:space="preserve">24, Rue Haute. </t>
    </r>
    <r>
      <rPr>
        <b/>
        <sz val="9"/>
        <color indexed="63"/>
        <rFont val="Arial"/>
        <family val="2"/>
      </rPr>
      <t xml:space="preserve">89 100 Gron • 03.86.64.82.82 </t>
    </r>
    <r>
      <rPr>
        <sz val="9"/>
        <color indexed="63"/>
        <rFont val="Times New Roman"/>
        <family val="1"/>
      </rPr>
      <t>• mfr.gron@mfr.asso.fr</t>
    </r>
    <r>
      <rPr>
        <sz val="9"/>
        <rFont val="Times New Roman"/>
        <family val="1"/>
      </rPr>
      <t xml:space="preserve"> </t>
    </r>
  </si>
  <si>
    <t>www.mfrgron.f</t>
  </si>
  <si>
    <t>TARIF APPRENTISSAGE 2021/2022</t>
  </si>
  <si>
    <t>REGLEMENTS À JOINDRE AU DOSSIER D'INSCRIPTION</t>
  </si>
  <si>
    <t>42 € / an</t>
  </si>
  <si>
    <t>155 € / an</t>
  </si>
  <si>
    <t>Forfait 
Adh/inscrp</t>
  </si>
  <si>
    <t>Semaines
prévues</t>
  </si>
  <si>
    <t>Internat à la
semaine</t>
  </si>
  <si>
    <t>Demi Pension à la semaine</t>
  </si>
  <si>
    <t xml:space="preserve">Scolarité
à la semaine </t>
  </si>
  <si>
    <t xml:space="preserve">SECONDE 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</si>
  <si>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Enseignement A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</si>
  <si>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Enseignement A</t>
    </r>
  </si>
  <si>
    <t>TOTAL 
demi pension</t>
  </si>
  <si>
    <t>TOTAL internat</t>
  </si>
  <si>
    <t>Formation</t>
  </si>
  <si>
    <t>Financée par
les branches
profession-
nelles</t>
  </si>
  <si>
    <t>BTSA 1 et 2</t>
  </si>
  <si>
    <t>Bac Pro Terminale</t>
  </si>
  <si>
    <t>Bac Pro 1ère</t>
  </si>
  <si>
    <t>Bac Pro 1ère et Terminale</t>
  </si>
  <si>
    <t>CLASSES</t>
  </si>
  <si>
    <t>Financement de la formation en fonction du statut</t>
  </si>
  <si>
    <t>Tarif restauration 5 € le repas</t>
  </si>
  <si>
    <r>
      <t xml:space="preserve">24, Rue Haute. </t>
    </r>
    <r>
      <rPr>
        <b/>
        <sz val="9"/>
        <color indexed="63"/>
        <rFont val="Arial"/>
        <family val="2"/>
      </rPr>
      <t xml:space="preserve">89 100 Gron • 03.86.64.82.82 </t>
    </r>
    <r>
      <rPr>
        <sz val="9"/>
        <color indexed="63"/>
        <rFont val="Times New Roman"/>
        <family val="1"/>
      </rPr>
      <t>• mfr.gron@mfr.asso.fr</t>
    </r>
    <r>
      <rPr>
        <sz val="9"/>
        <rFont val="Times New Roman"/>
        <family val="1"/>
      </rPr>
      <t xml:space="preserve"> </t>
    </r>
  </si>
  <si>
    <t>…</t>
  </si>
  <si>
    <t>TARIF  2022/2023</t>
  </si>
  <si>
    <t>Bac Pro Première</t>
  </si>
  <si>
    <t xml:space="preserve"> CAPA Jardinier Paysagiste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</si>
</sst>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[$€-1]"/>
    <numFmt numFmtId="175" formatCode="#,##0.00\ &quot;€&quot;"/>
    <numFmt numFmtId="176" formatCode="#,##0\ [$€-1]"/>
    <numFmt numFmtId="177" formatCode="#,##0\ _€"/>
    <numFmt numFmtId="178" formatCode="#,##0.0"/>
    <numFmt numFmtId="179" formatCode="[$€-2]\ #,##0.00_);[Red]\([$€-2]\ #,##0.00\)"/>
  </numFmts>
  <fonts count="79">
    <font>
      <sz val="10"/>
      <name val="Times New Roman"/>
      <family val="0"/>
    </font>
    <font>
      <b/>
      <u val="single"/>
      <sz val="10"/>
      <color indexed="6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62"/>
      <name val="Arial"/>
      <family val="2"/>
    </font>
    <font>
      <sz val="20"/>
      <color indexed="48"/>
      <name val="Times New Roman"/>
      <family val="1"/>
    </font>
    <font>
      <b/>
      <sz val="10"/>
      <color indexed="60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61"/>
      <name val="Arial"/>
      <family val="2"/>
    </font>
    <font>
      <b/>
      <sz val="10"/>
      <color indexed="28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9"/>
      <color indexed="63"/>
      <name val="Arial"/>
      <family val="2"/>
    </font>
    <font>
      <sz val="9"/>
      <color indexed="63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20"/>
      <color indexed="48"/>
      <name val="Times New Roman"/>
      <family val="1"/>
    </font>
    <font>
      <sz val="16"/>
      <name val="Times New Roman"/>
      <family val="1"/>
    </font>
    <font>
      <sz val="10"/>
      <name val="Century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Arial"/>
      <family val="2"/>
    </font>
    <font>
      <b/>
      <sz val="26"/>
      <color indexed="30"/>
      <name val="Century"/>
      <family val="1"/>
    </font>
    <font>
      <sz val="28"/>
      <color indexed="30"/>
      <name val="Calibri"/>
      <family val="0"/>
    </font>
    <font>
      <sz val="2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sz val="10"/>
      <color rgb="FF0066CC"/>
      <name val="Arial"/>
      <family val="2"/>
    </font>
    <font>
      <b/>
      <sz val="10"/>
      <color rgb="FF660066"/>
      <name val="Arial"/>
      <family val="2"/>
    </font>
    <font>
      <b/>
      <sz val="10"/>
      <color rgb="FFFF00FF"/>
      <name val="Arial"/>
      <family val="2"/>
    </font>
    <font>
      <b/>
      <sz val="11"/>
      <color rgb="FF231F20"/>
      <name val="Arial"/>
      <family val="2"/>
    </font>
    <font>
      <b/>
      <sz val="9"/>
      <color rgb="FF231F20"/>
      <name val="Arial"/>
      <family val="2"/>
    </font>
    <font>
      <sz val="9"/>
      <color rgb="FF231F20"/>
      <name val="Times New Roman"/>
      <family val="1"/>
    </font>
    <font>
      <b/>
      <sz val="26"/>
      <color rgb="FF0070C0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4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top" wrapText="1"/>
    </xf>
    <xf numFmtId="174" fontId="6" fillId="0" borderId="15" xfId="0" applyNumberFormat="1" applyFont="1" applyBorder="1" applyAlignment="1">
      <alignment horizontal="center" vertical="center" wrapText="1"/>
    </xf>
    <xf numFmtId="174" fontId="6" fillId="0" borderId="16" xfId="0" applyNumberFormat="1" applyFont="1" applyBorder="1" applyAlignment="1">
      <alignment horizontal="center" vertical="center" wrapText="1"/>
    </xf>
    <xf numFmtId="174" fontId="6" fillId="0" borderId="17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center" wrapText="1"/>
    </xf>
    <xf numFmtId="174" fontId="9" fillId="0" borderId="19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 wrapText="1"/>
    </xf>
    <xf numFmtId="174" fontId="10" fillId="0" borderId="19" xfId="0" applyNumberFormat="1" applyFont="1" applyBorder="1" applyAlignment="1">
      <alignment horizontal="center" vertical="center" wrapText="1"/>
    </xf>
    <xf numFmtId="174" fontId="10" fillId="0" borderId="2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174" fontId="14" fillId="0" borderId="19" xfId="0" applyNumberFormat="1" applyFont="1" applyBorder="1" applyAlignment="1">
      <alignment horizontal="center" vertical="center" wrapText="1"/>
    </xf>
    <xf numFmtId="174" fontId="14" fillId="0" borderId="20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174" fontId="16" fillId="0" borderId="19" xfId="0" applyNumberFormat="1" applyFont="1" applyBorder="1" applyAlignment="1">
      <alignment horizontal="center" vertical="center" wrapText="1"/>
    </xf>
    <xf numFmtId="174" fontId="16" fillId="0" borderId="20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174" fontId="17" fillId="0" borderId="19" xfId="0" applyNumberFormat="1" applyFont="1" applyBorder="1" applyAlignment="1">
      <alignment horizontal="center" vertical="center" wrapText="1"/>
    </xf>
    <xf numFmtId="174" fontId="17" fillId="0" borderId="20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/>
    </xf>
    <xf numFmtId="174" fontId="17" fillId="0" borderId="22" xfId="0" applyNumberFormat="1" applyFont="1" applyBorder="1" applyAlignment="1">
      <alignment horizontal="center" vertical="center" wrapText="1"/>
    </xf>
    <xf numFmtId="174" fontId="17" fillId="0" borderId="2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74" fontId="18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19" fillId="33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174" fontId="0" fillId="34" borderId="0" xfId="0" applyNumberForma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9" fontId="20" fillId="33" borderId="0" xfId="0" applyNumberFormat="1" applyFont="1" applyFill="1" applyAlignment="1">
      <alignment horizontal="center" vertical="center"/>
    </xf>
    <xf numFmtId="174" fontId="70" fillId="0" borderId="20" xfId="0" applyNumberFormat="1" applyFont="1" applyBorder="1" applyAlignment="1">
      <alignment horizontal="center" vertical="center" wrapText="1"/>
    </xf>
    <xf numFmtId="174" fontId="70" fillId="0" borderId="16" xfId="0" applyNumberFormat="1" applyFont="1" applyBorder="1" applyAlignment="1">
      <alignment horizontal="center" vertical="center" wrapText="1"/>
    </xf>
    <xf numFmtId="174" fontId="70" fillId="0" borderId="17" xfId="0" applyNumberFormat="1" applyFont="1" applyBorder="1" applyAlignment="1">
      <alignment horizontal="center" vertical="center" wrapText="1"/>
    </xf>
    <xf numFmtId="174" fontId="71" fillId="0" borderId="16" xfId="0" applyNumberFormat="1" applyFont="1" applyBorder="1" applyAlignment="1">
      <alignment horizontal="center" vertical="center" wrapText="1"/>
    </xf>
    <xf numFmtId="174" fontId="71" fillId="0" borderId="20" xfId="0" applyNumberFormat="1" applyFont="1" applyBorder="1" applyAlignment="1">
      <alignment horizontal="center" vertical="center" wrapText="1"/>
    </xf>
    <xf numFmtId="174" fontId="71" fillId="0" borderId="17" xfId="0" applyNumberFormat="1" applyFont="1" applyBorder="1" applyAlignment="1">
      <alignment horizontal="center" vertical="center" wrapText="1"/>
    </xf>
    <xf numFmtId="174" fontId="72" fillId="0" borderId="20" xfId="0" applyNumberFormat="1" applyFont="1" applyBorder="1" applyAlignment="1">
      <alignment horizontal="center" vertical="center" wrapText="1"/>
    </xf>
    <xf numFmtId="174" fontId="72" fillId="0" borderId="16" xfId="0" applyNumberFormat="1" applyFont="1" applyBorder="1" applyAlignment="1">
      <alignment horizontal="center" vertical="center" wrapText="1"/>
    </xf>
    <xf numFmtId="174" fontId="72" fillId="0" borderId="17" xfId="0" applyNumberFormat="1" applyFont="1" applyBorder="1" applyAlignment="1">
      <alignment horizontal="center" vertical="center" wrapText="1"/>
    </xf>
    <xf numFmtId="174" fontId="73" fillId="0" borderId="20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7" xfId="0" applyNumberFormat="1" applyFont="1" applyBorder="1" applyAlignment="1">
      <alignment horizontal="center" vertical="center" wrapText="1"/>
    </xf>
    <xf numFmtId="174" fontId="74" fillId="0" borderId="20" xfId="0" applyNumberFormat="1" applyFont="1" applyBorder="1" applyAlignment="1">
      <alignment horizontal="center" vertical="center" wrapText="1"/>
    </xf>
    <xf numFmtId="174" fontId="74" fillId="0" borderId="16" xfId="0" applyNumberFormat="1" applyFont="1" applyBorder="1" applyAlignment="1">
      <alignment horizontal="center" vertical="center" wrapText="1"/>
    </xf>
    <xf numFmtId="174" fontId="74" fillId="0" borderId="17" xfId="0" applyNumberFormat="1" applyFont="1" applyBorder="1" applyAlignment="1">
      <alignment horizontal="center" vertical="center" wrapText="1"/>
    </xf>
    <xf numFmtId="174" fontId="74" fillId="0" borderId="23" xfId="0" applyNumberFormat="1" applyFont="1" applyBorder="1" applyAlignment="1">
      <alignment horizontal="center" vertical="center" wrapText="1"/>
    </xf>
    <xf numFmtId="174" fontId="74" fillId="0" borderId="2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6" fontId="19" fillId="0" borderId="25" xfId="0" applyNumberFormat="1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0" fontId="1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5" fontId="0" fillId="0" borderId="0" xfId="0" applyNumberFormat="1" applyFill="1" applyAlignment="1">
      <alignment horizontal="center" vertical="center"/>
    </xf>
    <xf numFmtId="0" fontId="26" fillId="0" borderId="32" xfId="0" applyFont="1" applyBorder="1" applyAlignment="1">
      <alignment horizontal="justify" vertical="top" wrapText="1"/>
    </xf>
    <xf numFmtId="174" fontId="26" fillId="0" borderId="33" xfId="0" applyNumberFormat="1" applyFont="1" applyBorder="1" applyAlignment="1">
      <alignment horizontal="center" vertical="center" wrapText="1"/>
    </xf>
    <xf numFmtId="3" fontId="26" fillId="0" borderId="33" xfId="0" applyNumberFormat="1" applyFont="1" applyBorder="1" applyAlignment="1">
      <alignment horizontal="center" vertical="center"/>
    </xf>
    <xf numFmtId="176" fontId="26" fillId="0" borderId="34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justify" vertical="top" wrapText="1"/>
    </xf>
    <xf numFmtId="174" fontId="26" fillId="0" borderId="16" xfId="0" applyNumberFormat="1" applyFont="1" applyBorder="1" applyAlignment="1">
      <alignment horizontal="center" vertical="center" wrapText="1"/>
    </xf>
    <xf numFmtId="174" fontId="26" fillId="0" borderId="20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/>
    </xf>
    <xf numFmtId="176" fontId="26" fillId="0" borderId="35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justify" vertical="center" wrapText="1"/>
    </xf>
    <xf numFmtId="0" fontId="26" fillId="0" borderId="21" xfId="0" applyFont="1" applyBorder="1" applyAlignment="1">
      <alignment vertical="center"/>
    </xf>
    <xf numFmtId="174" fontId="26" fillId="0" borderId="23" xfId="0" applyNumberFormat="1" applyFont="1" applyBorder="1" applyAlignment="1">
      <alignment horizontal="center" vertical="center" wrapText="1"/>
    </xf>
    <xf numFmtId="174" fontId="26" fillId="0" borderId="36" xfId="0" applyNumberFormat="1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 wrapText="1"/>
    </xf>
    <xf numFmtId="176" fontId="26" fillId="0" borderId="33" xfId="0" applyNumberFormat="1" applyFont="1" applyBorder="1" applyAlignment="1">
      <alignment horizontal="center" vertical="center" wrapText="1"/>
    </xf>
    <xf numFmtId="176" fontId="26" fillId="0" borderId="2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37" xfId="0" applyFont="1" applyBorder="1" applyAlignment="1">
      <alignment horizontal="justify" vertical="center" wrapText="1"/>
    </xf>
    <xf numFmtId="3" fontId="26" fillId="0" borderId="38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74" fontId="29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174" fontId="31" fillId="0" borderId="0" xfId="0" applyNumberFormat="1" applyFont="1" applyAlignment="1">
      <alignment vertical="center"/>
    </xf>
    <xf numFmtId="176" fontId="26" fillId="35" borderId="33" xfId="0" applyNumberFormat="1" applyFont="1" applyFill="1" applyBorder="1" applyAlignment="1">
      <alignment horizontal="center" vertical="center" wrapText="1"/>
    </xf>
    <xf numFmtId="176" fontId="26" fillId="35" borderId="2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4" fontId="26" fillId="0" borderId="43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6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5" fontId="3" fillId="0" borderId="43" xfId="0" applyNumberFormat="1" applyFont="1" applyBorder="1" applyAlignment="1">
      <alignment horizontal="center" vertical="center" wrapText="1"/>
    </xf>
    <xf numFmtId="175" fontId="3" fillId="0" borderId="44" xfId="0" applyNumberFormat="1" applyFont="1" applyBorder="1" applyAlignment="1">
      <alignment horizontal="center" vertical="center" wrapText="1"/>
    </xf>
    <xf numFmtId="175" fontId="3" fillId="0" borderId="45" xfId="0" applyNumberFormat="1" applyFont="1" applyBorder="1" applyAlignment="1">
      <alignment horizontal="center" vertical="center" wrapText="1"/>
    </xf>
    <xf numFmtId="174" fontId="26" fillId="0" borderId="4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174" fontId="26" fillId="0" borderId="46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123825</xdr:rowOff>
    </xdr:from>
    <xdr:to>
      <xdr:col>2</xdr:col>
      <xdr:colOff>142875</xdr:colOff>
      <xdr:row>4</xdr:row>
      <xdr:rowOff>123825</xdr:rowOff>
    </xdr:to>
    <xdr:grpSp>
      <xdr:nvGrpSpPr>
        <xdr:cNvPr id="1" name="Group 11"/>
        <xdr:cNvGrpSpPr>
          <a:grpSpLocks/>
        </xdr:cNvGrpSpPr>
      </xdr:nvGrpSpPr>
      <xdr:grpSpPr>
        <a:xfrm>
          <a:off x="504825" y="123825"/>
          <a:ext cx="1800225" cy="647700"/>
          <a:chOff x="0" y="0"/>
          <a:chExt cx="2872" cy="1015"/>
        </a:xfrm>
        <a:solidFill>
          <a:srgbClr val="FFFFFF"/>
        </a:solidFill>
      </xdr:grpSpPr>
      <xdr:pic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5"/>
            <a:ext cx="2872" cy="10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12"/>
          <xdr:cNvSpPr>
            <a:spLocks/>
          </xdr:cNvSpPr>
        </xdr:nvSpPr>
        <xdr:spPr>
          <a:xfrm>
            <a:off x="220" y="0"/>
            <a:ext cx="1610" cy="747"/>
          </a:xfrm>
          <a:custGeom>
            <a:pathLst>
              <a:path h="747" w="1610">
                <a:moveTo>
                  <a:pt x="962" y="662"/>
                </a:moveTo>
                <a:lnTo>
                  <a:pt x="961" y="623"/>
                </a:lnTo>
                <a:lnTo>
                  <a:pt x="959" y="565"/>
                </a:lnTo>
                <a:lnTo>
                  <a:pt x="947" y="28"/>
                </a:lnTo>
                <a:lnTo>
                  <a:pt x="947" y="11"/>
                </a:lnTo>
                <a:lnTo>
                  <a:pt x="942" y="2"/>
                </a:lnTo>
                <a:lnTo>
                  <a:pt x="933" y="1"/>
                </a:lnTo>
                <a:lnTo>
                  <a:pt x="862" y="1"/>
                </a:lnTo>
                <a:lnTo>
                  <a:pt x="555" y="4"/>
                </a:lnTo>
                <a:lnTo>
                  <a:pt x="547" y="2"/>
                </a:lnTo>
                <a:lnTo>
                  <a:pt x="470" y="392"/>
                </a:lnTo>
                <a:lnTo>
                  <a:pt x="433" y="200"/>
                </a:lnTo>
                <a:lnTo>
                  <a:pt x="411" y="89"/>
                </a:lnTo>
                <a:lnTo>
                  <a:pt x="396" y="8"/>
                </a:lnTo>
                <a:lnTo>
                  <a:pt x="360" y="7"/>
                </a:lnTo>
                <a:lnTo>
                  <a:pt x="277" y="3"/>
                </a:lnTo>
                <a:lnTo>
                  <a:pt x="234" y="1"/>
                </a:lnTo>
                <a:lnTo>
                  <a:pt x="180" y="1"/>
                </a:lnTo>
                <a:lnTo>
                  <a:pt x="59" y="0"/>
                </a:lnTo>
                <a:lnTo>
                  <a:pt x="46" y="0"/>
                </a:lnTo>
                <a:lnTo>
                  <a:pt x="20" y="1"/>
                </a:lnTo>
                <a:lnTo>
                  <a:pt x="14" y="2"/>
                </a:lnTo>
                <a:lnTo>
                  <a:pt x="5" y="6"/>
                </a:lnTo>
                <a:lnTo>
                  <a:pt x="3" y="7"/>
                </a:lnTo>
                <a:lnTo>
                  <a:pt x="0" y="11"/>
                </a:lnTo>
                <a:lnTo>
                  <a:pt x="0" y="14"/>
                </a:lnTo>
                <a:lnTo>
                  <a:pt x="0" y="739"/>
                </a:lnTo>
                <a:lnTo>
                  <a:pt x="8" y="742"/>
                </a:lnTo>
                <a:lnTo>
                  <a:pt x="243" y="741"/>
                </a:lnTo>
                <a:lnTo>
                  <a:pt x="247" y="737"/>
                </a:lnTo>
                <a:lnTo>
                  <a:pt x="249" y="730"/>
                </a:lnTo>
                <a:lnTo>
                  <a:pt x="248" y="694"/>
                </a:lnTo>
                <a:lnTo>
                  <a:pt x="248" y="559"/>
                </a:lnTo>
                <a:lnTo>
                  <a:pt x="248" y="514"/>
                </a:lnTo>
                <a:lnTo>
                  <a:pt x="249" y="460"/>
                </a:lnTo>
                <a:lnTo>
                  <a:pt x="251" y="397"/>
                </a:lnTo>
                <a:lnTo>
                  <a:pt x="253" y="324"/>
                </a:lnTo>
                <a:lnTo>
                  <a:pt x="282" y="445"/>
                </a:lnTo>
                <a:lnTo>
                  <a:pt x="300" y="527"/>
                </a:lnTo>
                <a:lnTo>
                  <a:pt x="346" y="728"/>
                </a:lnTo>
                <a:lnTo>
                  <a:pt x="350" y="736"/>
                </a:lnTo>
                <a:lnTo>
                  <a:pt x="358" y="741"/>
                </a:lnTo>
                <a:lnTo>
                  <a:pt x="369" y="744"/>
                </a:lnTo>
                <a:lnTo>
                  <a:pt x="383" y="745"/>
                </a:lnTo>
                <a:lnTo>
                  <a:pt x="554" y="745"/>
                </a:lnTo>
                <a:lnTo>
                  <a:pt x="571" y="744"/>
                </a:lnTo>
                <a:lnTo>
                  <a:pt x="585" y="741"/>
                </a:lnTo>
                <a:lnTo>
                  <a:pt x="594" y="737"/>
                </a:lnTo>
                <a:lnTo>
                  <a:pt x="598" y="731"/>
                </a:lnTo>
                <a:lnTo>
                  <a:pt x="605" y="704"/>
                </a:lnTo>
                <a:lnTo>
                  <a:pt x="650" y="496"/>
                </a:lnTo>
                <a:lnTo>
                  <a:pt x="663" y="442"/>
                </a:lnTo>
                <a:lnTo>
                  <a:pt x="674" y="395"/>
                </a:lnTo>
                <a:lnTo>
                  <a:pt x="684" y="357"/>
                </a:lnTo>
                <a:lnTo>
                  <a:pt x="684" y="361"/>
                </a:lnTo>
                <a:lnTo>
                  <a:pt x="684" y="368"/>
                </a:lnTo>
                <a:lnTo>
                  <a:pt x="685" y="389"/>
                </a:lnTo>
                <a:lnTo>
                  <a:pt x="684" y="612"/>
                </a:lnTo>
                <a:lnTo>
                  <a:pt x="686" y="663"/>
                </a:lnTo>
                <a:lnTo>
                  <a:pt x="690" y="703"/>
                </a:lnTo>
                <a:lnTo>
                  <a:pt x="697" y="730"/>
                </a:lnTo>
                <a:lnTo>
                  <a:pt x="707" y="745"/>
                </a:lnTo>
                <a:lnTo>
                  <a:pt x="934" y="745"/>
                </a:lnTo>
                <a:lnTo>
                  <a:pt x="940" y="742"/>
                </a:lnTo>
                <a:lnTo>
                  <a:pt x="949" y="732"/>
                </a:lnTo>
                <a:lnTo>
                  <a:pt x="953" y="725"/>
                </a:lnTo>
                <a:lnTo>
                  <a:pt x="957" y="706"/>
                </a:lnTo>
                <a:lnTo>
                  <a:pt x="959" y="695"/>
                </a:lnTo>
                <a:lnTo>
                  <a:pt x="961" y="674"/>
                </a:lnTo>
                <a:lnTo>
                  <a:pt x="962" y="662"/>
                </a:lnTo>
                <a:close/>
                <a:moveTo>
                  <a:pt x="962" y="662"/>
                </a:moveTo>
                <a:lnTo>
                  <a:pt x="1609" y="21"/>
                </a:lnTo>
                <a:lnTo>
                  <a:pt x="1607" y="12"/>
                </a:lnTo>
                <a:lnTo>
                  <a:pt x="1598" y="4"/>
                </a:lnTo>
                <a:lnTo>
                  <a:pt x="1590" y="1"/>
                </a:lnTo>
                <a:lnTo>
                  <a:pt x="1578" y="1"/>
                </a:lnTo>
                <a:lnTo>
                  <a:pt x="1561" y="2"/>
                </a:lnTo>
                <a:lnTo>
                  <a:pt x="1395" y="0"/>
                </a:lnTo>
                <a:lnTo>
                  <a:pt x="1167" y="3"/>
                </a:lnTo>
                <a:lnTo>
                  <a:pt x="1128" y="2"/>
                </a:lnTo>
                <a:lnTo>
                  <a:pt x="1090" y="3"/>
                </a:lnTo>
                <a:lnTo>
                  <a:pt x="1066" y="6"/>
                </a:lnTo>
                <a:lnTo>
                  <a:pt x="1052" y="12"/>
                </a:lnTo>
                <a:lnTo>
                  <a:pt x="1047" y="19"/>
                </a:lnTo>
                <a:lnTo>
                  <a:pt x="1047" y="664"/>
                </a:lnTo>
                <a:lnTo>
                  <a:pt x="1047" y="691"/>
                </a:lnTo>
                <a:lnTo>
                  <a:pt x="1049" y="719"/>
                </a:lnTo>
                <a:lnTo>
                  <a:pt x="1051" y="726"/>
                </a:lnTo>
                <a:lnTo>
                  <a:pt x="1056" y="739"/>
                </a:lnTo>
                <a:lnTo>
                  <a:pt x="1058" y="743"/>
                </a:lnTo>
                <a:lnTo>
                  <a:pt x="1061" y="747"/>
                </a:lnTo>
                <a:lnTo>
                  <a:pt x="1335" y="745"/>
                </a:lnTo>
                <a:lnTo>
                  <a:pt x="1343" y="744"/>
                </a:lnTo>
                <a:lnTo>
                  <a:pt x="1347" y="741"/>
                </a:lnTo>
                <a:lnTo>
                  <a:pt x="1351" y="735"/>
                </a:lnTo>
                <a:lnTo>
                  <a:pt x="1352" y="729"/>
                </a:lnTo>
                <a:lnTo>
                  <a:pt x="1352" y="660"/>
                </a:lnTo>
                <a:lnTo>
                  <a:pt x="1349" y="482"/>
                </a:lnTo>
                <a:lnTo>
                  <a:pt x="1391" y="481"/>
                </a:lnTo>
                <a:lnTo>
                  <a:pt x="1434" y="480"/>
                </a:lnTo>
                <a:lnTo>
                  <a:pt x="1480" y="477"/>
                </a:lnTo>
                <a:lnTo>
                  <a:pt x="1528" y="474"/>
                </a:lnTo>
                <a:lnTo>
                  <a:pt x="1532" y="474"/>
                </a:lnTo>
                <a:lnTo>
                  <a:pt x="1555" y="476"/>
                </a:lnTo>
                <a:lnTo>
                  <a:pt x="1570" y="476"/>
                </a:lnTo>
                <a:lnTo>
                  <a:pt x="1578" y="474"/>
                </a:lnTo>
                <a:lnTo>
                  <a:pt x="1589" y="464"/>
                </a:lnTo>
                <a:lnTo>
                  <a:pt x="1592" y="455"/>
                </a:lnTo>
                <a:lnTo>
                  <a:pt x="1592" y="275"/>
                </a:lnTo>
                <a:lnTo>
                  <a:pt x="1586" y="272"/>
                </a:lnTo>
                <a:lnTo>
                  <a:pt x="1565" y="268"/>
                </a:lnTo>
                <a:lnTo>
                  <a:pt x="1555" y="267"/>
                </a:lnTo>
                <a:lnTo>
                  <a:pt x="1545" y="266"/>
                </a:lnTo>
                <a:lnTo>
                  <a:pt x="1534" y="266"/>
                </a:lnTo>
                <a:lnTo>
                  <a:pt x="1494" y="266"/>
                </a:lnTo>
                <a:lnTo>
                  <a:pt x="1450" y="268"/>
                </a:lnTo>
                <a:lnTo>
                  <a:pt x="1401" y="270"/>
                </a:lnTo>
                <a:lnTo>
                  <a:pt x="1348" y="274"/>
                </a:lnTo>
                <a:lnTo>
                  <a:pt x="1348" y="268"/>
                </a:lnTo>
                <a:lnTo>
                  <a:pt x="1347" y="267"/>
                </a:lnTo>
                <a:lnTo>
                  <a:pt x="1348" y="207"/>
                </a:lnTo>
                <a:lnTo>
                  <a:pt x="1415" y="207"/>
                </a:lnTo>
                <a:lnTo>
                  <a:pt x="1516" y="206"/>
                </a:lnTo>
                <a:lnTo>
                  <a:pt x="1581" y="204"/>
                </a:lnTo>
                <a:lnTo>
                  <a:pt x="1609" y="202"/>
                </a:lnTo>
                <a:close/>
              </a:path>
            </a:pathLst>
          </a:custGeom>
          <a:solidFill>
            <a:srgbClr val="C5A5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180975</xdr:rowOff>
    </xdr:from>
    <xdr:to>
      <xdr:col>2</xdr:col>
      <xdr:colOff>304800</xdr:colOff>
      <xdr:row>11</xdr:row>
      <xdr:rowOff>238125</xdr:rowOff>
    </xdr:to>
    <xdr:sp>
      <xdr:nvSpPr>
        <xdr:cNvPr id="1" name="Accolade fermante 4"/>
        <xdr:cNvSpPr>
          <a:spLocks/>
        </xdr:cNvSpPr>
      </xdr:nvSpPr>
      <xdr:spPr>
        <a:xfrm>
          <a:off x="2676525" y="1895475"/>
          <a:ext cx="152400" cy="9525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66675</xdr:rowOff>
    </xdr:from>
    <xdr:to>
      <xdr:col>2</xdr:col>
      <xdr:colOff>19050</xdr:colOff>
      <xdr:row>8</xdr:row>
      <xdr:rowOff>190500</xdr:rowOff>
    </xdr:to>
    <xdr:sp>
      <xdr:nvSpPr>
        <xdr:cNvPr id="2" name="Organigramme : Alternative 5"/>
        <xdr:cNvSpPr>
          <a:spLocks/>
        </xdr:cNvSpPr>
      </xdr:nvSpPr>
      <xdr:spPr>
        <a:xfrm>
          <a:off x="266700" y="1295400"/>
          <a:ext cx="2276475" cy="60960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66CC"/>
              </a:solidFill>
            </a:rPr>
            <a:t>SCOLAIRE</a:t>
          </a:r>
        </a:p>
      </xdr:txBody>
    </xdr:sp>
    <xdr:clientData/>
  </xdr:twoCellAnchor>
  <xdr:twoCellAnchor>
    <xdr:from>
      <xdr:col>0</xdr:col>
      <xdr:colOff>285750</xdr:colOff>
      <xdr:row>20</xdr:row>
      <xdr:rowOff>57150</xdr:rowOff>
    </xdr:from>
    <xdr:to>
      <xdr:col>2</xdr:col>
      <xdr:colOff>228600</xdr:colOff>
      <xdr:row>24</xdr:row>
      <xdr:rowOff>9525</xdr:rowOff>
    </xdr:to>
    <xdr:sp>
      <xdr:nvSpPr>
        <xdr:cNvPr id="3" name="Organigramme : Alternative 9"/>
        <xdr:cNvSpPr>
          <a:spLocks/>
        </xdr:cNvSpPr>
      </xdr:nvSpPr>
      <xdr:spPr>
        <a:xfrm>
          <a:off x="285750" y="5543550"/>
          <a:ext cx="2466975" cy="6000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</a:rPr>
            <a:t>APPRENTISSAGE</a:t>
          </a:r>
        </a:p>
      </xdr:txBody>
    </xdr:sp>
    <xdr:clientData/>
  </xdr:twoCellAnchor>
  <xdr:twoCellAnchor>
    <xdr:from>
      <xdr:col>0</xdr:col>
      <xdr:colOff>209550</xdr:colOff>
      <xdr:row>32</xdr:row>
      <xdr:rowOff>9525</xdr:rowOff>
    </xdr:from>
    <xdr:to>
      <xdr:col>3</xdr:col>
      <xdr:colOff>219075</xdr:colOff>
      <xdr:row>35</xdr:row>
      <xdr:rowOff>133350</xdr:rowOff>
    </xdr:to>
    <xdr:sp>
      <xdr:nvSpPr>
        <xdr:cNvPr id="4" name="Organigramme : Alternative 10"/>
        <xdr:cNvSpPr>
          <a:spLocks/>
        </xdr:cNvSpPr>
      </xdr:nvSpPr>
      <xdr:spPr>
        <a:xfrm>
          <a:off x="209550" y="8391525"/>
          <a:ext cx="3324225" cy="60960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66CC"/>
              </a:solidFill>
            </a:rPr>
            <a:t>FORMATION ADULTE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676275</xdr:colOff>
      <xdr:row>6</xdr:row>
      <xdr:rowOff>9525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24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180975</xdr:rowOff>
    </xdr:from>
    <xdr:to>
      <xdr:col>2</xdr:col>
      <xdr:colOff>304800</xdr:colOff>
      <xdr:row>11</xdr:row>
      <xdr:rowOff>238125</xdr:rowOff>
    </xdr:to>
    <xdr:sp>
      <xdr:nvSpPr>
        <xdr:cNvPr id="1" name="Accolade fermante 1"/>
        <xdr:cNvSpPr>
          <a:spLocks/>
        </xdr:cNvSpPr>
      </xdr:nvSpPr>
      <xdr:spPr>
        <a:xfrm>
          <a:off x="2676525" y="1895475"/>
          <a:ext cx="152400" cy="9525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66675</xdr:rowOff>
    </xdr:from>
    <xdr:to>
      <xdr:col>2</xdr:col>
      <xdr:colOff>19050</xdr:colOff>
      <xdr:row>8</xdr:row>
      <xdr:rowOff>190500</xdr:rowOff>
    </xdr:to>
    <xdr:sp>
      <xdr:nvSpPr>
        <xdr:cNvPr id="2" name="Organigramme : Alternative 2"/>
        <xdr:cNvSpPr>
          <a:spLocks/>
        </xdr:cNvSpPr>
      </xdr:nvSpPr>
      <xdr:spPr>
        <a:xfrm>
          <a:off x="266700" y="1295400"/>
          <a:ext cx="2276475" cy="60960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66CC"/>
              </a:solidFill>
            </a:rPr>
            <a:t>SCOLAIRE</a:t>
          </a:r>
        </a:p>
      </xdr:txBody>
    </xdr:sp>
    <xdr:clientData/>
  </xdr:twoCellAnchor>
  <xdr:twoCellAnchor>
    <xdr:from>
      <xdr:col>0</xdr:col>
      <xdr:colOff>285750</xdr:colOff>
      <xdr:row>21</xdr:row>
      <xdr:rowOff>57150</xdr:rowOff>
    </xdr:from>
    <xdr:to>
      <xdr:col>2</xdr:col>
      <xdr:colOff>228600</xdr:colOff>
      <xdr:row>25</xdr:row>
      <xdr:rowOff>9525</xdr:rowOff>
    </xdr:to>
    <xdr:sp>
      <xdr:nvSpPr>
        <xdr:cNvPr id="3" name="Organigramme : Alternative 3"/>
        <xdr:cNvSpPr>
          <a:spLocks/>
        </xdr:cNvSpPr>
      </xdr:nvSpPr>
      <xdr:spPr>
        <a:xfrm>
          <a:off x="285750" y="5962650"/>
          <a:ext cx="2466975" cy="600075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</a:rPr>
            <a:t>APPRENTISSAGE</a:t>
          </a:r>
        </a:p>
      </xdr:txBody>
    </xdr:sp>
    <xdr:clientData/>
  </xdr:twoCellAnchor>
  <xdr:twoCellAnchor>
    <xdr:from>
      <xdr:col>0</xdr:col>
      <xdr:colOff>209550</xdr:colOff>
      <xdr:row>34</xdr:row>
      <xdr:rowOff>9525</xdr:rowOff>
    </xdr:from>
    <xdr:to>
      <xdr:col>3</xdr:col>
      <xdr:colOff>219075</xdr:colOff>
      <xdr:row>37</xdr:row>
      <xdr:rowOff>133350</xdr:rowOff>
    </xdr:to>
    <xdr:sp>
      <xdr:nvSpPr>
        <xdr:cNvPr id="4" name="Organigramme : Alternative 4"/>
        <xdr:cNvSpPr>
          <a:spLocks/>
        </xdr:cNvSpPr>
      </xdr:nvSpPr>
      <xdr:spPr>
        <a:xfrm>
          <a:off x="209550" y="9124950"/>
          <a:ext cx="3324225" cy="60960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66CC"/>
              </a:solidFill>
            </a:rPr>
            <a:t>FORMATION ADULTE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2</xdr:col>
      <xdr:colOff>114300</xdr:colOff>
      <xdr:row>6</xdr:row>
      <xdr:rowOff>76200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457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76200</xdr:rowOff>
    </xdr:from>
    <xdr:to>
      <xdr:col>3</xdr:col>
      <xdr:colOff>0</xdr:colOff>
      <xdr:row>5</xdr:row>
      <xdr:rowOff>76200</xdr:rowOff>
    </xdr:to>
    <xdr:grpSp>
      <xdr:nvGrpSpPr>
        <xdr:cNvPr id="1" name="Group 11"/>
        <xdr:cNvGrpSpPr>
          <a:grpSpLocks/>
        </xdr:cNvGrpSpPr>
      </xdr:nvGrpSpPr>
      <xdr:grpSpPr>
        <a:xfrm>
          <a:off x="1009650" y="238125"/>
          <a:ext cx="1800225" cy="647700"/>
          <a:chOff x="0" y="0"/>
          <a:chExt cx="2872" cy="1015"/>
        </a:xfrm>
        <a:solidFill>
          <a:srgbClr val="FFFFFF"/>
        </a:solidFill>
      </xdr:grpSpPr>
      <xdr:pic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5"/>
            <a:ext cx="2872" cy="10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12"/>
          <xdr:cNvSpPr>
            <a:spLocks/>
          </xdr:cNvSpPr>
        </xdr:nvSpPr>
        <xdr:spPr>
          <a:xfrm>
            <a:off x="220" y="0"/>
            <a:ext cx="1610" cy="747"/>
          </a:xfrm>
          <a:custGeom>
            <a:pathLst>
              <a:path h="747" w="1610">
                <a:moveTo>
                  <a:pt x="962" y="662"/>
                </a:moveTo>
                <a:lnTo>
                  <a:pt x="961" y="623"/>
                </a:lnTo>
                <a:lnTo>
                  <a:pt x="959" y="565"/>
                </a:lnTo>
                <a:lnTo>
                  <a:pt x="947" y="28"/>
                </a:lnTo>
                <a:lnTo>
                  <a:pt x="947" y="11"/>
                </a:lnTo>
                <a:lnTo>
                  <a:pt x="942" y="2"/>
                </a:lnTo>
                <a:lnTo>
                  <a:pt x="933" y="1"/>
                </a:lnTo>
                <a:lnTo>
                  <a:pt x="862" y="1"/>
                </a:lnTo>
                <a:lnTo>
                  <a:pt x="555" y="4"/>
                </a:lnTo>
                <a:lnTo>
                  <a:pt x="547" y="2"/>
                </a:lnTo>
                <a:lnTo>
                  <a:pt x="470" y="392"/>
                </a:lnTo>
                <a:lnTo>
                  <a:pt x="433" y="200"/>
                </a:lnTo>
                <a:lnTo>
                  <a:pt x="411" y="89"/>
                </a:lnTo>
                <a:lnTo>
                  <a:pt x="396" y="8"/>
                </a:lnTo>
                <a:lnTo>
                  <a:pt x="360" y="7"/>
                </a:lnTo>
                <a:lnTo>
                  <a:pt x="277" y="3"/>
                </a:lnTo>
                <a:lnTo>
                  <a:pt x="234" y="1"/>
                </a:lnTo>
                <a:lnTo>
                  <a:pt x="180" y="1"/>
                </a:lnTo>
                <a:lnTo>
                  <a:pt x="59" y="0"/>
                </a:lnTo>
                <a:lnTo>
                  <a:pt x="46" y="0"/>
                </a:lnTo>
                <a:lnTo>
                  <a:pt x="20" y="1"/>
                </a:lnTo>
                <a:lnTo>
                  <a:pt x="14" y="2"/>
                </a:lnTo>
                <a:lnTo>
                  <a:pt x="5" y="6"/>
                </a:lnTo>
                <a:lnTo>
                  <a:pt x="3" y="7"/>
                </a:lnTo>
                <a:lnTo>
                  <a:pt x="0" y="11"/>
                </a:lnTo>
                <a:lnTo>
                  <a:pt x="0" y="14"/>
                </a:lnTo>
                <a:lnTo>
                  <a:pt x="0" y="739"/>
                </a:lnTo>
                <a:lnTo>
                  <a:pt x="8" y="742"/>
                </a:lnTo>
                <a:lnTo>
                  <a:pt x="243" y="741"/>
                </a:lnTo>
                <a:lnTo>
                  <a:pt x="247" y="737"/>
                </a:lnTo>
                <a:lnTo>
                  <a:pt x="249" y="730"/>
                </a:lnTo>
                <a:lnTo>
                  <a:pt x="248" y="694"/>
                </a:lnTo>
                <a:lnTo>
                  <a:pt x="248" y="559"/>
                </a:lnTo>
                <a:lnTo>
                  <a:pt x="248" y="514"/>
                </a:lnTo>
                <a:lnTo>
                  <a:pt x="249" y="460"/>
                </a:lnTo>
                <a:lnTo>
                  <a:pt x="251" y="397"/>
                </a:lnTo>
                <a:lnTo>
                  <a:pt x="253" y="324"/>
                </a:lnTo>
                <a:lnTo>
                  <a:pt x="282" y="445"/>
                </a:lnTo>
                <a:lnTo>
                  <a:pt x="300" y="527"/>
                </a:lnTo>
                <a:lnTo>
                  <a:pt x="346" y="728"/>
                </a:lnTo>
                <a:lnTo>
                  <a:pt x="350" y="736"/>
                </a:lnTo>
                <a:lnTo>
                  <a:pt x="358" y="741"/>
                </a:lnTo>
                <a:lnTo>
                  <a:pt x="369" y="744"/>
                </a:lnTo>
                <a:lnTo>
                  <a:pt x="383" y="745"/>
                </a:lnTo>
                <a:lnTo>
                  <a:pt x="554" y="745"/>
                </a:lnTo>
                <a:lnTo>
                  <a:pt x="571" y="744"/>
                </a:lnTo>
                <a:lnTo>
                  <a:pt x="585" y="741"/>
                </a:lnTo>
                <a:lnTo>
                  <a:pt x="594" y="737"/>
                </a:lnTo>
                <a:lnTo>
                  <a:pt x="598" y="731"/>
                </a:lnTo>
                <a:lnTo>
                  <a:pt x="605" y="704"/>
                </a:lnTo>
                <a:lnTo>
                  <a:pt x="650" y="496"/>
                </a:lnTo>
                <a:lnTo>
                  <a:pt x="663" y="442"/>
                </a:lnTo>
                <a:lnTo>
                  <a:pt x="674" y="395"/>
                </a:lnTo>
                <a:lnTo>
                  <a:pt x="684" y="357"/>
                </a:lnTo>
                <a:lnTo>
                  <a:pt x="684" y="361"/>
                </a:lnTo>
                <a:lnTo>
                  <a:pt x="684" y="368"/>
                </a:lnTo>
                <a:lnTo>
                  <a:pt x="685" y="389"/>
                </a:lnTo>
                <a:lnTo>
                  <a:pt x="684" y="612"/>
                </a:lnTo>
                <a:lnTo>
                  <a:pt x="686" y="663"/>
                </a:lnTo>
                <a:lnTo>
                  <a:pt x="690" y="703"/>
                </a:lnTo>
                <a:lnTo>
                  <a:pt x="697" y="730"/>
                </a:lnTo>
                <a:lnTo>
                  <a:pt x="707" y="745"/>
                </a:lnTo>
                <a:lnTo>
                  <a:pt x="934" y="745"/>
                </a:lnTo>
                <a:lnTo>
                  <a:pt x="940" y="742"/>
                </a:lnTo>
                <a:lnTo>
                  <a:pt x="949" y="732"/>
                </a:lnTo>
                <a:lnTo>
                  <a:pt x="953" y="725"/>
                </a:lnTo>
                <a:lnTo>
                  <a:pt x="957" y="706"/>
                </a:lnTo>
                <a:lnTo>
                  <a:pt x="959" y="695"/>
                </a:lnTo>
                <a:lnTo>
                  <a:pt x="961" y="674"/>
                </a:lnTo>
                <a:lnTo>
                  <a:pt x="962" y="662"/>
                </a:lnTo>
                <a:close/>
                <a:moveTo>
                  <a:pt x="962" y="662"/>
                </a:moveTo>
                <a:lnTo>
                  <a:pt x="1609" y="21"/>
                </a:lnTo>
                <a:lnTo>
                  <a:pt x="1607" y="12"/>
                </a:lnTo>
                <a:lnTo>
                  <a:pt x="1598" y="4"/>
                </a:lnTo>
                <a:lnTo>
                  <a:pt x="1590" y="1"/>
                </a:lnTo>
                <a:lnTo>
                  <a:pt x="1578" y="1"/>
                </a:lnTo>
                <a:lnTo>
                  <a:pt x="1561" y="2"/>
                </a:lnTo>
                <a:lnTo>
                  <a:pt x="1395" y="0"/>
                </a:lnTo>
                <a:lnTo>
                  <a:pt x="1167" y="3"/>
                </a:lnTo>
                <a:lnTo>
                  <a:pt x="1128" y="2"/>
                </a:lnTo>
                <a:lnTo>
                  <a:pt x="1090" y="3"/>
                </a:lnTo>
                <a:lnTo>
                  <a:pt x="1066" y="6"/>
                </a:lnTo>
                <a:lnTo>
                  <a:pt x="1052" y="12"/>
                </a:lnTo>
                <a:lnTo>
                  <a:pt x="1047" y="19"/>
                </a:lnTo>
                <a:lnTo>
                  <a:pt x="1047" y="664"/>
                </a:lnTo>
                <a:lnTo>
                  <a:pt x="1047" y="691"/>
                </a:lnTo>
                <a:lnTo>
                  <a:pt x="1049" y="719"/>
                </a:lnTo>
                <a:lnTo>
                  <a:pt x="1051" y="726"/>
                </a:lnTo>
                <a:lnTo>
                  <a:pt x="1056" y="739"/>
                </a:lnTo>
                <a:lnTo>
                  <a:pt x="1058" y="743"/>
                </a:lnTo>
                <a:lnTo>
                  <a:pt x="1061" y="747"/>
                </a:lnTo>
                <a:lnTo>
                  <a:pt x="1335" y="745"/>
                </a:lnTo>
                <a:lnTo>
                  <a:pt x="1343" y="744"/>
                </a:lnTo>
                <a:lnTo>
                  <a:pt x="1347" y="741"/>
                </a:lnTo>
                <a:lnTo>
                  <a:pt x="1351" y="735"/>
                </a:lnTo>
                <a:lnTo>
                  <a:pt x="1352" y="729"/>
                </a:lnTo>
                <a:lnTo>
                  <a:pt x="1352" y="660"/>
                </a:lnTo>
                <a:lnTo>
                  <a:pt x="1349" y="482"/>
                </a:lnTo>
                <a:lnTo>
                  <a:pt x="1391" y="481"/>
                </a:lnTo>
                <a:lnTo>
                  <a:pt x="1434" y="480"/>
                </a:lnTo>
                <a:lnTo>
                  <a:pt x="1480" y="477"/>
                </a:lnTo>
                <a:lnTo>
                  <a:pt x="1528" y="474"/>
                </a:lnTo>
                <a:lnTo>
                  <a:pt x="1532" y="474"/>
                </a:lnTo>
                <a:lnTo>
                  <a:pt x="1555" y="476"/>
                </a:lnTo>
                <a:lnTo>
                  <a:pt x="1570" y="476"/>
                </a:lnTo>
                <a:lnTo>
                  <a:pt x="1578" y="474"/>
                </a:lnTo>
                <a:lnTo>
                  <a:pt x="1589" y="464"/>
                </a:lnTo>
                <a:lnTo>
                  <a:pt x="1592" y="455"/>
                </a:lnTo>
                <a:lnTo>
                  <a:pt x="1592" y="275"/>
                </a:lnTo>
                <a:lnTo>
                  <a:pt x="1586" y="272"/>
                </a:lnTo>
                <a:lnTo>
                  <a:pt x="1565" y="268"/>
                </a:lnTo>
                <a:lnTo>
                  <a:pt x="1555" y="267"/>
                </a:lnTo>
                <a:lnTo>
                  <a:pt x="1545" y="266"/>
                </a:lnTo>
                <a:lnTo>
                  <a:pt x="1534" y="266"/>
                </a:lnTo>
                <a:lnTo>
                  <a:pt x="1494" y="266"/>
                </a:lnTo>
                <a:lnTo>
                  <a:pt x="1450" y="268"/>
                </a:lnTo>
                <a:lnTo>
                  <a:pt x="1401" y="270"/>
                </a:lnTo>
                <a:lnTo>
                  <a:pt x="1348" y="274"/>
                </a:lnTo>
                <a:lnTo>
                  <a:pt x="1348" y="268"/>
                </a:lnTo>
                <a:lnTo>
                  <a:pt x="1347" y="267"/>
                </a:lnTo>
                <a:lnTo>
                  <a:pt x="1348" y="207"/>
                </a:lnTo>
                <a:lnTo>
                  <a:pt x="1415" y="207"/>
                </a:lnTo>
                <a:lnTo>
                  <a:pt x="1516" y="206"/>
                </a:lnTo>
                <a:lnTo>
                  <a:pt x="1581" y="204"/>
                </a:lnTo>
                <a:lnTo>
                  <a:pt x="1609" y="202"/>
                </a:lnTo>
                <a:close/>
              </a:path>
            </a:pathLst>
          </a:custGeom>
          <a:solidFill>
            <a:srgbClr val="C5A5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22"/>
  <sheetViews>
    <sheetView zoomScalePageLayoutView="0" workbookViewId="0" topLeftCell="A1">
      <selection activeCell="A7" sqref="A7:G7"/>
    </sheetView>
  </sheetViews>
  <sheetFormatPr defaultColWidth="12" defaultRowHeight="12.75"/>
  <cols>
    <col min="1" max="1" width="26.83203125" style="0" customWidth="1"/>
    <col min="2" max="2" width="11" style="0" bestFit="1" customWidth="1"/>
    <col min="3" max="3" width="13.33203125" style="0" customWidth="1"/>
    <col min="4" max="7" width="13.83203125" style="0" customWidth="1"/>
    <col min="8" max="8" width="9" style="0" bestFit="1" customWidth="1"/>
    <col min="9" max="9" width="9.33203125" style="35" customWidth="1"/>
    <col min="10" max="10" width="11" style="35" customWidth="1"/>
  </cols>
  <sheetData>
    <row r="1" ht="12.75"/>
    <row r="2" ht="12.75"/>
    <row r="3" ht="12.75"/>
    <row r="4" ht="12.75"/>
    <row r="5" ht="12.75"/>
    <row r="7" spans="1:7" ht="26.25">
      <c r="A7" s="130" t="s">
        <v>21</v>
      </c>
      <c r="B7" s="130"/>
      <c r="C7" s="130"/>
      <c r="D7" s="130"/>
      <c r="E7" s="130"/>
      <c r="F7" s="130"/>
      <c r="G7" s="130"/>
    </row>
    <row r="8" spans="1:10" ht="13.5" thickBot="1">
      <c r="A8" s="28"/>
      <c r="B8" s="28"/>
      <c r="C8" s="28"/>
      <c r="D8" s="28"/>
      <c r="E8" s="28"/>
      <c r="F8" s="28"/>
      <c r="G8" s="29"/>
      <c r="H8" s="29"/>
      <c r="J8" s="38"/>
    </row>
    <row r="9" spans="1:10" ht="39" thickBot="1">
      <c r="A9" s="30" t="s">
        <v>0</v>
      </c>
      <c r="B9" s="31" t="s">
        <v>1</v>
      </c>
      <c r="C9" s="32" t="s">
        <v>14</v>
      </c>
      <c r="D9" s="32" t="s">
        <v>2</v>
      </c>
      <c r="E9" s="32" t="s">
        <v>20</v>
      </c>
      <c r="F9" s="32" t="s">
        <v>3</v>
      </c>
      <c r="G9" s="33" t="s">
        <v>4</v>
      </c>
      <c r="H9" s="34">
        <v>0.015</v>
      </c>
      <c r="J9" s="38"/>
    </row>
    <row r="10" spans="1:10" ht="27" customHeight="1">
      <c r="A10" s="5" t="s">
        <v>16</v>
      </c>
      <c r="B10" s="6">
        <v>42</v>
      </c>
      <c r="C10" s="7">
        <v>155</v>
      </c>
      <c r="D10" s="7">
        <v>1077</v>
      </c>
      <c r="E10" s="7">
        <f>D10/H10</f>
        <v>67.3125</v>
      </c>
      <c r="F10" s="7">
        <v>881</v>
      </c>
      <c r="G10" s="8">
        <f>B10+C10+D10+F10</f>
        <v>2155</v>
      </c>
      <c r="H10" s="9">
        <v>16</v>
      </c>
      <c r="I10" s="36">
        <f aca="true" t="shared" si="0" ref="I10:I22">G10/H10</f>
        <v>134.6875</v>
      </c>
      <c r="J10" s="38">
        <v>2154.85</v>
      </c>
    </row>
    <row r="11" spans="1:10" ht="27" customHeight="1">
      <c r="A11" s="10" t="s">
        <v>17</v>
      </c>
      <c r="B11" s="6">
        <v>42</v>
      </c>
      <c r="C11" s="7">
        <v>155</v>
      </c>
      <c r="D11" s="7">
        <v>1077</v>
      </c>
      <c r="E11" s="7">
        <f aca="true" t="shared" si="1" ref="E11:E22">D11/H11</f>
        <v>67.3125</v>
      </c>
      <c r="F11" s="7">
        <v>881</v>
      </c>
      <c r="G11" s="8">
        <f aca="true" t="shared" si="2" ref="G11:G22">B11+C11+D11+F11</f>
        <v>2155</v>
      </c>
      <c r="H11" s="9">
        <v>16</v>
      </c>
      <c r="I11" s="36">
        <f t="shared" si="0"/>
        <v>134.6875</v>
      </c>
      <c r="J11" s="38"/>
    </row>
    <row r="12" spans="1:10" ht="27" customHeight="1">
      <c r="A12" s="11" t="s">
        <v>10</v>
      </c>
      <c r="B12" s="12">
        <v>42</v>
      </c>
      <c r="C12" s="13">
        <v>155</v>
      </c>
      <c r="D12" s="40">
        <v>1395</v>
      </c>
      <c r="E12" s="41">
        <f t="shared" si="1"/>
        <v>87.1875</v>
      </c>
      <c r="F12" s="40">
        <v>1142</v>
      </c>
      <c r="G12" s="42">
        <f t="shared" si="2"/>
        <v>2734</v>
      </c>
      <c r="H12" s="9">
        <v>16</v>
      </c>
      <c r="I12" s="36">
        <f t="shared" si="0"/>
        <v>170.875</v>
      </c>
      <c r="J12" s="38">
        <v>2734.41</v>
      </c>
    </row>
    <row r="13" spans="1:10" ht="27" customHeight="1">
      <c r="A13" s="57" t="s">
        <v>18</v>
      </c>
      <c r="B13" s="14">
        <v>42</v>
      </c>
      <c r="C13" s="15">
        <v>155</v>
      </c>
      <c r="D13" s="15">
        <v>1583</v>
      </c>
      <c r="E13" s="43">
        <f t="shared" si="1"/>
        <v>87.94444444444444</v>
      </c>
      <c r="F13" s="44">
        <v>1295</v>
      </c>
      <c r="G13" s="45">
        <f t="shared" si="2"/>
        <v>3075</v>
      </c>
      <c r="H13" s="9">
        <v>18</v>
      </c>
      <c r="I13" s="36">
        <f t="shared" si="0"/>
        <v>170.83333333333334</v>
      </c>
      <c r="J13" s="38">
        <v>3075.45</v>
      </c>
    </row>
    <row r="14" spans="1:10" ht="27" customHeight="1">
      <c r="A14" s="16" t="s">
        <v>12</v>
      </c>
      <c r="B14" s="17">
        <v>42</v>
      </c>
      <c r="C14" s="18">
        <v>155</v>
      </c>
      <c r="D14" s="18">
        <v>1403</v>
      </c>
      <c r="E14" s="47">
        <f t="shared" si="1"/>
        <v>77.94444444444444</v>
      </c>
      <c r="F14" s="46">
        <v>1295</v>
      </c>
      <c r="G14" s="48">
        <f t="shared" si="2"/>
        <v>2895</v>
      </c>
      <c r="H14" s="9">
        <v>18</v>
      </c>
      <c r="I14" s="37">
        <f t="shared" si="0"/>
        <v>160.83333333333334</v>
      </c>
      <c r="J14" s="38">
        <v>2894.78</v>
      </c>
    </row>
    <row r="15" spans="1:10" ht="27" customHeight="1">
      <c r="A15" s="16" t="s">
        <v>11</v>
      </c>
      <c r="B15" s="17">
        <v>42</v>
      </c>
      <c r="C15" s="18">
        <v>155</v>
      </c>
      <c r="D15" s="18">
        <v>747</v>
      </c>
      <c r="E15" s="47">
        <f t="shared" si="1"/>
        <v>41.5</v>
      </c>
      <c r="F15" s="46">
        <v>1295</v>
      </c>
      <c r="G15" s="48">
        <f t="shared" si="2"/>
        <v>2239</v>
      </c>
      <c r="H15" s="9">
        <v>18</v>
      </c>
      <c r="I15" s="36">
        <f t="shared" si="0"/>
        <v>124.38888888888889</v>
      </c>
      <c r="J15" s="38">
        <v>2239.09</v>
      </c>
    </row>
    <row r="16" spans="1:10" ht="27" customHeight="1">
      <c r="A16" s="16" t="s">
        <v>19</v>
      </c>
      <c r="B16" s="17">
        <v>42</v>
      </c>
      <c r="C16" s="18">
        <v>155</v>
      </c>
      <c r="D16" s="18">
        <v>1583</v>
      </c>
      <c r="E16" s="47">
        <f>D16/H16</f>
        <v>87.94444444444444</v>
      </c>
      <c r="F16" s="46">
        <v>1295</v>
      </c>
      <c r="G16" s="48">
        <f>B16+C16+D16+F16</f>
        <v>3075</v>
      </c>
      <c r="H16" s="9">
        <v>18</v>
      </c>
      <c r="I16" s="36">
        <f>G16/H16</f>
        <v>170.83333333333334</v>
      </c>
      <c r="J16" s="38"/>
    </row>
    <row r="17" spans="1:10" ht="27" customHeight="1">
      <c r="A17" s="19" t="s">
        <v>5</v>
      </c>
      <c r="B17" s="20">
        <v>42</v>
      </c>
      <c r="C17" s="21">
        <v>155</v>
      </c>
      <c r="D17" s="21">
        <v>1343</v>
      </c>
      <c r="E17" s="50">
        <f t="shared" si="1"/>
        <v>70.6842105263158</v>
      </c>
      <c r="F17" s="49">
        <v>1613</v>
      </c>
      <c r="G17" s="51">
        <f t="shared" si="2"/>
        <v>3153</v>
      </c>
      <c r="H17" s="9">
        <v>19</v>
      </c>
      <c r="I17" s="37">
        <f t="shared" si="0"/>
        <v>165.94736842105263</v>
      </c>
      <c r="J17" s="38">
        <v>3152.59</v>
      </c>
    </row>
    <row r="18" spans="1:10" ht="27" customHeight="1">
      <c r="A18" s="19" t="s">
        <v>6</v>
      </c>
      <c r="B18" s="20">
        <v>42</v>
      </c>
      <c r="C18" s="21">
        <v>155</v>
      </c>
      <c r="D18" s="21">
        <v>788</v>
      </c>
      <c r="E18" s="50">
        <f t="shared" si="1"/>
        <v>41.473684210526315</v>
      </c>
      <c r="F18" s="49">
        <v>1613</v>
      </c>
      <c r="G18" s="51">
        <f t="shared" si="2"/>
        <v>2598</v>
      </c>
      <c r="H18" s="9">
        <v>19</v>
      </c>
      <c r="I18" s="36">
        <f t="shared" si="0"/>
        <v>136.73684210526315</v>
      </c>
      <c r="J18" s="38">
        <v>2598.4</v>
      </c>
    </row>
    <row r="19" spans="1:10" ht="27" customHeight="1">
      <c r="A19" s="19" t="s">
        <v>7</v>
      </c>
      <c r="B19" s="20">
        <v>42</v>
      </c>
      <c r="C19" s="21">
        <v>155</v>
      </c>
      <c r="D19" s="21">
        <v>1632</v>
      </c>
      <c r="E19" s="50">
        <f t="shared" si="1"/>
        <v>85.89473684210526</v>
      </c>
      <c r="F19" s="49">
        <v>1613</v>
      </c>
      <c r="G19" s="51">
        <f t="shared" si="2"/>
        <v>3442</v>
      </c>
      <c r="H19" s="9">
        <v>19</v>
      </c>
      <c r="I19" s="36">
        <f t="shared" si="0"/>
        <v>181.1578947368421</v>
      </c>
      <c r="J19" s="38">
        <v>3441.86</v>
      </c>
    </row>
    <row r="20" spans="1:10" ht="27" customHeight="1">
      <c r="A20" s="22" t="s">
        <v>9</v>
      </c>
      <c r="B20" s="23">
        <v>42</v>
      </c>
      <c r="C20" s="24">
        <v>155</v>
      </c>
      <c r="D20" s="24">
        <v>1343</v>
      </c>
      <c r="E20" s="53">
        <f t="shared" si="1"/>
        <v>70.6842105263158</v>
      </c>
      <c r="F20" s="52">
        <v>1613</v>
      </c>
      <c r="G20" s="54">
        <f t="shared" si="2"/>
        <v>3153</v>
      </c>
      <c r="H20" s="9">
        <v>19</v>
      </c>
      <c r="I20" s="37">
        <f t="shared" si="0"/>
        <v>165.94736842105263</v>
      </c>
      <c r="J20" s="38">
        <v>3152.59</v>
      </c>
    </row>
    <row r="21" spans="1:10" ht="27" customHeight="1">
      <c r="A21" s="22" t="s">
        <v>13</v>
      </c>
      <c r="B21" s="23">
        <v>42</v>
      </c>
      <c r="C21" s="24">
        <v>155</v>
      </c>
      <c r="D21" s="24">
        <v>788</v>
      </c>
      <c r="E21" s="53">
        <f t="shared" si="1"/>
        <v>41.473684210526315</v>
      </c>
      <c r="F21" s="52">
        <v>1613</v>
      </c>
      <c r="G21" s="54">
        <f t="shared" si="2"/>
        <v>2598</v>
      </c>
      <c r="H21" s="9">
        <v>19</v>
      </c>
      <c r="I21" s="36">
        <f t="shared" si="0"/>
        <v>136.73684210526315</v>
      </c>
      <c r="J21" s="38">
        <v>2598.4</v>
      </c>
    </row>
    <row r="22" spans="1:10" ht="27" customHeight="1" thickBot="1">
      <c r="A22" s="25" t="s">
        <v>8</v>
      </c>
      <c r="B22" s="26">
        <v>42</v>
      </c>
      <c r="C22" s="27">
        <v>155</v>
      </c>
      <c r="D22" s="27">
        <v>1632</v>
      </c>
      <c r="E22" s="55">
        <f t="shared" si="1"/>
        <v>85.89473684210526</v>
      </c>
      <c r="F22" s="55">
        <v>1613</v>
      </c>
      <c r="G22" s="56">
        <f t="shared" si="2"/>
        <v>3442</v>
      </c>
      <c r="H22" s="9">
        <v>19</v>
      </c>
      <c r="I22" s="36">
        <f t="shared" si="0"/>
        <v>181.1578947368421</v>
      </c>
      <c r="J22" s="38">
        <v>3441.86</v>
      </c>
    </row>
  </sheetData>
  <sheetProtection/>
  <mergeCells count="1">
    <mergeCell ref="A7:G7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8"/>
  <sheetViews>
    <sheetView zoomScalePageLayoutView="0" workbookViewId="0" topLeftCell="A23">
      <selection activeCell="G8" sqref="G8"/>
    </sheetView>
  </sheetViews>
  <sheetFormatPr defaultColWidth="12" defaultRowHeight="12.75"/>
  <cols>
    <col min="1" max="1" width="32" style="0" customWidth="1"/>
    <col min="2" max="2" width="12.16015625" style="0" customWidth="1"/>
    <col min="3" max="3" width="13.83203125" style="0" customWidth="1"/>
    <col min="4" max="4" width="16.5" style="0" customWidth="1"/>
    <col min="5" max="6" width="16.16015625" style="0" customWidth="1"/>
    <col min="7" max="7" width="13.83203125" style="0" customWidth="1"/>
    <col min="8" max="8" width="14.83203125" style="0" customWidth="1"/>
    <col min="9" max="9" width="9.33203125" style="35" customWidth="1"/>
    <col min="10" max="10" width="11" style="35" customWidth="1"/>
  </cols>
  <sheetData>
    <row r="1" ht="12.75"/>
    <row r="2" ht="12.75"/>
    <row r="3" spans="4:6" ht="33">
      <c r="D3" s="121" t="s">
        <v>57</v>
      </c>
      <c r="E3" s="119"/>
      <c r="F3" s="119"/>
    </row>
    <row r="4" ht="12.75"/>
    <row r="5" ht="12.75"/>
    <row r="6" ht="12.75">
      <c r="A6" s="66"/>
    </row>
    <row r="7" ht="12.75"/>
    <row r="8" spans="1:7" ht="25.5">
      <c r="A8" s="107"/>
      <c r="B8" s="107"/>
      <c r="C8" s="107"/>
      <c r="D8" s="107"/>
      <c r="E8" s="107"/>
      <c r="F8" s="107"/>
      <c r="G8" s="107"/>
    </row>
    <row r="9" spans="1:7" ht="26.25">
      <c r="A9" s="58"/>
      <c r="B9" s="58"/>
      <c r="C9" s="58"/>
      <c r="D9" s="58"/>
      <c r="E9" s="58"/>
      <c r="F9" s="58"/>
      <c r="G9" s="58"/>
    </row>
    <row r="10" spans="1:10" s="85" customFormat="1" ht="18">
      <c r="A10" s="117" t="s">
        <v>1</v>
      </c>
      <c r="B10" s="118" t="s">
        <v>34</v>
      </c>
      <c r="C10" s="84"/>
      <c r="D10" s="134">
        <v>197</v>
      </c>
      <c r="E10" s="84"/>
      <c r="F10" s="84"/>
      <c r="G10" s="84"/>
      <c r="I10" s="86"/>
      <c r="J10" s="86"/>
    </row>
    <row r="11" spans="1:7" ht="26.25">
      <c r="A11" s="117" t="s">
        <v>14</v>
      </c>
      <c r="B11" s="118" t="s">
        <v>35</v>
      </c>
      <c r="C11" s="58"/>
      <c r="D11" s="135"/>
      <c r="E11" s="58"/>
      <c r="F11" s="58"/>
      <c r="G11" s="58"/>
    </row>
    <row r="12" spans="1:7" ht="26.25">
      <c r="A12" s="58"/>
      <c r="B12" s="58"/>
      <c r="C12" s="58"/>
      <c r="D12" s="58"/>
      <c r="E12" s="58"/>
      <c r="F12" s="58"/>
      <c r="G12" s="58"/>
    </row>
    <row r="13" spans="1:10" ht="13.5" thickBot="1">
      <c r="A13" s="28"/>
      <c r="B13" s="28"/>
      <c r="C13" s="28"/>
      <c r="D13" s="28"/>
      <c r="E13" s="28"/>
      <c r="F13" s="28"/>
      <c r="G13" s="29"/>
      <c r="H13" s="29"/>
      <c r="J13" s="38"/>
    </row>
    <row r="14" spans="1:11" ht="39" thickBot="1">
      <c r="A14" s="111" t="s">
        <v>52</v>
      </c>
      <c r="B14" s="112" t="s">
        <v>36</v>
      </c>
      <c r="C14" s="113" t="s">
        <v>38</v>
      </c>
      <c r="D14" s="113" t="s">
        <v>39</v>
      </c>
      <c r="E14" s="113" t="s">
        <v>40</v>
      </c>
      <c r="F14" s="114" t="s">
        <v>37</v>
      </c>
      <c r="G14" s="115" t="s">
        <v>45</v>
      </c>
      <c r="H14" s="115" t="s">
        <v>44</v>
      </c>
      <c r="I14" s="87"/>
      <c r="J14" s="88"/>
      <c r="K14" s="115"/>
    </row>
    <row r="15" spans="1:11" ht="27" customHeight="1">
      <c r="A15" s="89" t="s">
        <v>42</v>
      </c>
      <c r="B15" s="131">
        <v>197</v>
      </c>
      <c r="C15" s="90">
        <v>67.31</v>
      </c>
      <c r="D15" s="90" t="s">
        <v>56</v>
      </c>
      <c r="E15" s="90">
        <f>881/16</f>
        <v>55.0625</v>
      </c>
      <c r="F15" s="91">
        <v>16</v>
      </c>
      <c r="G15" s="105">
        <f>B15+(C15*F15)+(E15*F15)</f>
        <v>2154.96</v>
      </c>
      <c r="H15" s="92" t="s">
        <v>56</v>
      </c>
      <c r="I15" s="72"/>
      <c r="J15" s="88"/>
      <c r="K15" s="105"/>
    </row>
    <row r="16" spans="1:11" ht="27" customHeight="1">
      <c r="A16" s="93" t="s">
        <v>43</v>
      </c>
      <c r="B16" s="132"/>
      <c r="C16" s="94">
        <v>67.31</v>
      </c>
      <c r="D16" s="94" t="s">
        <v>56</v>
      </c>
      <c r="E16" s="95">
        <f>881/16</f>
        <v>55.0625</v>
      </c>
      <c r="F16" s="96">
        <v>16</v>
      </c>
      <c r="G16" s="104">
        <f>B15+(C16*F16)+(E16*F16)</f>
        <v>2154.96</v>
      </c>
      <c r="H16" s="97" t="s">
        <v>56</v>
      </c>
      <c r="I16" s="72"/>
      <c r="J16" s="88"/>
      <c r="K16" s="104"/>
    </row>
    <row r="17" spans="1:11" ht="27" customHeight="1">
      <c r="A17" s="98" t="s">
        <v>41</v>
      </c>
      <c r="B17" s="132"/>
      <c r="C17" s="95">
        <v>87.19</v>
      </c>
      <c r="D17" s="94" t="s">
        <v>56</v>
      </c>
      <c r="E17" s="95">
        <f>1142/F17</f>
        <v>71.375</v>
      </c>
      <c r="F17" s="96">
        <v>16</v>
      </c>
      <c r="G17" s="104">
        <f>B15+(C17*F17)+(E17*F17)</f>
        <v>2734.04</v>
      </c>
      <c r="H17" s="97" t="s">
        <v>56</v>
      </c>
      <c r="I17" s="72"/>
      <c r="J17" s="88"/>
      <c r="K17" s="104"/>
    </row>
    <row r="18" spans="1:11" ht="27" customHeight="1">
      <c r="A18" s="98" t="s">
        <v>51</v>
      </c>
      <c r="B18" s="132"/>
      <c r="C18" s="95">
        <v>87.94</v>
      </c>
      <c r="D18" s="94">
        <v>41.5</v>
      </c>
      <c r="E18" s="95">
        <f>1295/18</f>
        <v>71.94444444444444</v>
      </c>
      <c r="F18" s="96">
        <v>18</v>
      </c>
      <c r="G18" s="104">
        <f>B15+(C18*F18)+(E18*F18)</f>
        <v>3074.92</v>
      </c>
      <c r="H18" s="97">
        <f>B15+(D18*F18)+E18*F18</f>
        <v>2239</v>
      </c>
      <c r="I18" s="72"/>
      <c r="J18" s="88"/>
      <c r="K18" s="104"/>
    </row>
    <row r="19" spans="1:11" ht="27" customHeight="1" thickBot="1">
      <c r="A19" s="99" t="s">
        <v>48</v>
      </c>
      <c r="B19" s="133"/>
      <c r="C19" s="100">
        <v>85.89</v>
      </c>
      <c r="D19" s="101">
        <v>41.47</v>
      </c>
      <c r="E19" s="100">
        <f>1613/F19</f>
        <v>84.89473684210526</v>
      </c>
      <c r="F19" s="102">
        <v>19</v>
      </c>
      <c r="G19" s="106">
        <f>B15+(C19*F19)+(E19*F19)</f>
        <v>3441.91</v>
      </c>
      <c r="H19" s="103">
        <f>B15+(D19*F19)+(E19*F19)</f>
        <v>2597.93</v>
      </c>
      <c r="I19" s="72"/>
      <c r="J19" s="88"/>
      <c r="K19" s="106"/>
    </row>
    <row r="20" spans="1:8" ht="12.75">
      <c r="A20" s="83"/>
      <c r="B20" s="83"/>
      <c r="C20" s="83"/>
      <c r="D20" s="83"/>
      <c r="E20" s="83"/>
      <c r="F20" s="83"/>
      <c r="G20" s="83"/>
      <c r="H20" s="83"/>
    </row>
    <row r="21" spans="1:8" ht="12.75">
      <c r="A21" s="83"/>
      <c r="B21" s="83"/>
      <c r="C21" s="83"/>
      <c r="D21" s="83"/>
      <c r="E21" s="83"/>
      <c r="F21" s="83"/>
      <c r="G21" s="83"/>
      <c r="H21" s="83"/>
    </row>
    <row r="22" spans="1:8" ht="12.75">
      <c r="A22" s="83"/>
      <c r="B22" s="83"/>
      <c r="C22" s="83"/>
      <c r="D22" s="83"/>
      <c r="E22" s="83"/>
      <c r="F22" s="83"/>
      <c r="G22" s="83"/>
      <c r="H22" s="83"/>
    </row>
    <row r="23" spans="1:8" ht="12.75">
      <c r="A23" s="83"/>
      <c r="B23" s="83"/>
      <c r="C23" s="83"/>
      <c r="D23" s="83"/>
      <c r="E23" s="83"/>
      <c r="F23" s="83"/>
      <c r="G23" s="83"/>
      <c r="H23" s="83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83"/>
      <c r="B25" s="83"/>
      <c r="C25" s="83"/>
      <c r="D25" s="83"/>
      <c r="E25" s="83"/>
      <c r="F25" s="83"/>
      <c r="G25" s="83"/>
      <c r="H25" s="83"/>
    </row>
    <row r="26" spans="1:8" ht="13.5" thickBot="1">
      <c r="A26" s="83"/>
      <c r="B26" s="83"/>
      <c r="C26" s="83"/>
      <c r="D26" s="83"/>
      <c r="E26" s="83"/>
      <c r="F26" s="83"/>
      <c r="G26" s="83"/>
      <c r="H26" s="83"/>
    </row>
    <row r="27" spans="1:8" ht="39" thickBot="1">
      <c r="A27" s="111" t="s">
        <v>52</v>
      </c>
      <c r="B27" s="112" t="s">
        <v>1</v>
      </c>
      <c r="C27" s="113" t="s">
        <v>38</v>
      </c>
      <c r="D27" s="113" t="s">
        <v>39</v>
      </c>
      <c r="E27" s="113" t="s">
        <v>46</v>
      </c>
      <c r="F27" s="114" t="s">
        <v>37</v>
      </c>
      <c r="G27" s="115" t="s">
        <v>45</v>
      </c>
      <c r="H27" s="115" t="s">
        <v>44</v>
      </c>
    </row>
    <row r="28" spans="1:8" ht="24.75" customHeight="1">
      <c r="A28" s="98" t="s">
        <v>41</v>
      </c>
      <c r="B28" s="136">
        <v>42</v>
      </c>
      <c r="C28" s="139">
        <v>90</v>
      </c>
      <c r="D28" s="139">
        <v>50</v>
      </c>
      <c r="E28" s="139" t="s">
        <v>47</v>
      </c>
      <c r="F28" s="91">
        <v>17</v>
      </c>
      <c r="G28" s="105">
        <f>B28+(C28*F28)</f>
        <v>1572</v>
      </c>
      <c r="H28" s="92">
        <f>B28+(D28*F28)</f>
        <v>892</v>
      </c>
    </row>
    <row r="29" spans="1:8" ht="24.75" customHeight="1">
      <c r="A29" s="98" t="s">
        <v>50</v>
      </c>
      <c r="B29" s="137"/>
      <c r="C29" s="140"/>
      <c r="D29" s="140"/>
      <c r="E29" s="140"/>
      <c r="F29" s="96">
        <v>18</v>
      </c>
      <c r="G29" s="104">
        <f>B28+(C28*F29)</f>
        <v>1662</v>
      </c>
      <c r="H29" s="97">
        <f>B28+(D28*F29)</f>
        <v>942</v>
      </c>
    </row>
    <row r="30" spans="1:8" ht="24.75" customHeight="1">
      <c r="A30" s="109" t="s">
        <v>49</v>
      </c>
      <c r="B30" s="137"/>
      <c r="C30" s="140"/>
      <c r="D30" s="140"/>
      <c r="E30" s="140"/>
      <c r="F30" s="110">
        <v>19</v>
      </c>
      <c r="G30" s="104">
        <f>B28+(C28*F30)</f>
        <v>1752</v>
      </c>
      <c r="H30" s="97">
        <f>B28+(D28*F30)</f>
        <v>992</v>
      </c>
    </row>
    <row r="31" spans="1:8" ht="24.75" customHeight="1" thickBot="1">
      <c r="A31" s="99" t="s">
        <v>48</v>
      </c>
      <c r="B31" s="138"/>
      <c r="C31" s="141"/>
      <c r="D31" s="141"/>
      <c r="E31" s="141"/>
      <c r="F31" s="102">
        <v>20</v>
      </c>
      <c r="G31" s="106">
        <f>B28+(C28*F31)</f>
        <v>1842</v>
      </c>
      <c r="H31" s="103">
        <f>B28+(D28*F31)</f>
        <v>1042</v>
      </c>
    </row>
    <row r="38" ht="20.25">
      <c r="B38" s="108" t="s">
        <v>53</v>
      </c>
    </row>
    <row r="39" ht="20.25">
      <c r="B39" s="116" t="s">
        <v>54</v>
      </c>
    </row>
    <row r="41" ht="15">
      <c r="A41" s="65" t="s">
        <v>26</v>
      </c>
    </row>
    <row r="42" ht="12.75">
      <c r="A42" s="66" t="s">
        <v>27</v>
      </c>
    </row>
    <row r="43" ht="12.75">
      <c r="A43" s="67" t="s">
        <v>28</v>
      </c>
    </row>
    <row r="44" ht="12.75">
      <c r="A44" s="67" t="s">
        <v>29</v>
      </c>
    </row>
    <row r="45" ht="12.75">
      <c r="A45" s="59"/>
    </row>
    <row r="46" ht="12.75">
      <c r="A46" s="67" t="s">
        <v>55</v>
      </c>
    </row>
    <row r="47" ht="12.75">
      <c r="A47" s="66" t="s">
        <v>31</v>
      </c>
    </row>
    <row r="48" ht="12.75">
      <c r="A48" s="120"/>
    </row>
  </sheetData>
  <sheetProtection/>
  <mergeCells count="6">
    <mergeCell ref="B15:B19"/>
    <mergeCell ref="D10:D11"/>
    <mergeCell ref="B28:B31"/>
    <mergeCell ref="E28:E31"/>
    <mergeCell ref="D28:D31"/>
    <mergeCell ref="C28:C31"/>
  </mergeCells>
  <printOptions/>
  <pageMargins left="0.25" right="0.25" top="0.75" bottom="0.75" header="0.3" footer="0.3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0"/>
  <sheetViews>
    <sheetView tabSelected="1" zoomScale="110" zoomScaleNormal="110" zoomScalePageLayoutView="0" workbookViewId="0" topLeftCell="A1">
      <selection activeCell="A29" sqref="A29"/>
    </sheetView>
  </sheetViews>
  <sheetFormatPr defaultColWidth="12" defaultRowHeight="12.75"/>
  <cols>
    <col min="1" max="1" width="32" style="0" customWidth="1"/>
    <col min="2" max="2" width="12.16015625" style="0" customWidth="1"/>
    <col min="3" max="3" width="13.83203125" style="0" customWidth="1"/>
    <col min="4" max="4" width="16.5" style="0" customWidth="1"/>
    <col min="5" max="6" width="16.16015625" style="0" customWidth="1"/>
    <col min="7" max="7" width="13.83203125" style="0" customWidth="1"/>
    <col min="8" max="8" width="14.83203125" style="0" customWidth="1"/>
    <col min="9" max="9" width="17" style="35" bestFit="1" customWidth="1"/>
    <col min="10" max="10" width="11" style="35" customWidth="1"/>
    <col min="12" max="12" width="23.5" style="0" bestFit="1" customWidth="1"/>
  </cols>
  <sheetData>
    <row r="1" ht="12.75"/>
    <row r="2" ht="12.75"/>
    <row r="3" spans="4:6" ht="33">
      <c r="D3" s="121" t="s">
        <v>57</v>
      </c>
      <c r="E3" s="119"/>
      <c r="F3" s="119"/>
    </row>
    <row r="4" ht="12.75"/>
    <row r="5" ht="12.75"/>
    <row r="6" ht="12.75">
      <c r="A6" s="66"/>
    </row>
    <row r="7" ht="12.75"/>
    <row r="8" spans="1:7" ht="25.5">
      <c r="A8" s="107"/>
      <c r="B8" s="107"/>
      <c r="C8" s="107"/>
      <c r="D8" s="107"/>
      <c r="E8" s="107"/>
      <c r="F8" s="107"/>
      <c r="G8" s="107"/>
    </row>
    <row r="9" spans="1:7" ht="26.25">
      <c r="A9" s="58"/>
      <c r="B9" s="58"/>
      <c r="C9" s="58"/>
      <c r="D9" s="58"/>
      <c r="E9" s="58"/>
      <c r="F9" s="58"/>
      <c r="G9" s="58"/>
    </row>
    <row r="10" spans="1:10" s="85" customFormat="1" ht="18">
      <c r="A10" s="117" t="s">
        <v>1</v>
      </c>
      <c r="B10" s="118" t="s">
        <v>34</v>
      </c>
      <c r="C10" s="84"/>
      <c r="D10" s="134">
        <v>197</v>
      </c>
      <c r="E10" s="84"/>
      <c r="F10" s="84"/>
      <c r="G10" s="84"/>
      <c r="I10" s="86"/>
      <c r="J10" s="86"/>
    </row>
    <row r="11" spans="1:7" ht="26.25">
      <c r="A11" s="117" t="s">
        <v>14</v>
      </c>
      <c r="B11" s="118" t="s">
        <v>35</v>
      </c>
      <c r="C11" s="58"/>
      <c r="D11" s="135"/>
      <c r="E11" s="58"/>
      <c r="F11" s="58"/>
      <c r="G11" s="58"/>
    </row>
    <row r="12" spans="1:7" ht="26.25">
      <c r="A12" s="58"/>
      <c r="B12" s="58"/>
      <c r="C12" s="58"/>
      <c r="D12" s="58"/>
      <c r="E12" s="58"/>
      <c r="F12" s="58"/>
      <c r="G12" s="58"/>
    </row>
    <row r="13" spans="1:14" ht="19.5" thickBot="1">
      <c r="A13" s="28"/>
      <c r="B13" s="28"/>
      <c r="C13" s="28"/>
      <c r="D13" s="28"/>
      <c r="E13" s="28"/>
      <c r="F13" s="28"/>
      <c r="G13" s="29"/>
      <c r="H13" s="29"/>
      <c r="J13" s="38"/>
      <c r="M13" s="124"/>
      <c r="N13" s="124"/>
    </row>
    <row r="14" spans="1:14" ht="39" thickBot="1">
      <c r="A14" s="111" t="s">
        <v>52</v>
      </c>
      <c r="B14" s="112" t="s">
        <v>36</v>
      </c>
      <c r="C14" s="113" t="s">
        <v>38</v>
      </c>
      <c r="D14" s="113" t="s">
        <v>39</v>
      </c>
      <c r="E14" s="113" t="s">
        <v>40</v>
      </c>
      <c r="F14" s="114" t="s">
        <v>37</v>
      </c>
      <c r="G14" s="115" t="s">
        <v>45</v>
      </c>
      <c r="H14" s="115" t="s">
        <v>44</v>
      </c>
      <c r="I14" s="87"/>
      <c r="J14" s="88"/>
      <c r="K14" s="128"/>
      <c r="M14" s="124"/>
      <c r="N14" s="124"/>
    </row>
    <row r="15" spans="1:14" ht="27" customHeight="1" thickBot="1">
      <c r="A15" s="89" t="s">
        <v>42</v>
      </c>
      <c r="B15" s="131">
        <v>197</v>
      </c>
      <c r="C15" s="90">
        <v>70</v>
      </c>
      <c r="D15" s="90" t="s">
        <v>56</v>
      </c>
      <c r="E15" s="90">
        <v>55</v>
      </c>
      <c r="F15" s="91">
        <v>16</v>
      </c>
      <c r="G15" s="126">
        <f>B15+(C15*F15)+(E15*F15)</f>
        <v>2197</v>
      </c>
      <c r="H15" s="92" t="s">
        <v>56</v>
      </c>
      <c r="I15" s="122"/>
      <c r="J15" s="88"/>
      <c r="K15" s="129"/>
      <c r="L15" s="122"/>
      <c r="M15" s="125"/>
      <c r="N15" s="125"/>
    </row>
    <row r="16" spans="1:14" ht="27" customHeight="1">
      <c r="A16" s="93" t="s">
        <v>43</v>
      </c>
      <c r="B16" s="132"/>
      <c r="C16" s="90">
        <v>70</v>
      </c>
      <c r="D16" s="94" t="s">
        <v>56</v>
      </c>
      <c r="E16" s="90">
        <v>55</v>
      </c>
      <c r="F16" s="96">
        <v>16</v>
      </c>
      <c r="G16" s="127">
        <f>B15+(C16*F16)+(E16*F16)</f>
        <v>2197</v>
      </c>
      <c r="H16" s="97" t="s">
        <v>56</v>
      </c>
      <c r="I16" s="122"/>
      <c r="J16" s="88"/>
      <c r="K16" s="129"/>
      <c r="L16" s="122"/>
      <c r="M16" s="125"/>
      <c r="N16" s="125"/>
    </row>
    <row r="17" spans="1:14" ht="27" customHeight="1">
      <c r="A17" s="98" t="s">
        <v>41</v>
      </c>
      <c r="B17" s="132"/>
      <c r="C17" s="95">
        <v>90</v>
      </c>
      <c r="D17" s="94" t="s">
        <v>56</v>
      </c>
      <c r="E17" s="95">
        <v>70</v>
      </c>
      <c r="F17" s="96">
        <v>16</v>
      </c>
      <c r="G17" s="127">
        <f>B15+(C17*F17)+(E17*F17)</f>
        <v>2757</v>
      </c>
      <c r="H17" s="97" t="s">
        <v>56</v>
      </c>
      <c r="I17" s="122"/>
      <c r="J17" s="88"/>
      <c r="K17" s="129"/>
      <c r="L17" s="122"/>
      <c r="M17" s="125"/>
      <c r="N17" s="125"/>
    </row>
    <row r="18" spans="1:14" ht="27" customHeight="1">
      <c r="A18" s="98" t="s">
        <v>58</v>
      </c>
      <c r="B18" s="132"/>
      <c r="C18" s="95">
        <v>90</v>
      </c>
      <c r="D18" s="94">
        <v>60</v>
      </c>
      <c r="E18" s="95">
        <v>75</v>
      </c>
      <c r="F18" s="96">
        <v>17</v>
      </c>
      <c r="G18" s="104">
        <f>197+(C18*F18)+(E18*F18)</f>
        <v>3002</v>
      </c>
      <c r="H18" s="97">
        <f>197+(D18*F18)+E18*F18</f>
        <v>2492</v>
      </c>
      <c r="I18" s="122"/>
      <c r="J18" s="88"/>
      <c r="K18" s="129"/>
      <c r="L18" s="122"/>
      <c r="M18" s="125"/>
      <c r="N18" s="125"/>
    </row>
    <row r="19" spans="1:14" ht="27" customHeight="1">
      <c r="A19" s="98" t="s">
        <v>49</v>
      </c>
      <c r="B19" s="132"/>
      <c r="C19" s="95">
        <v>90</v>
      </c>
      <c r="D19" s="94">
        <v>60</v>
      </c>
      <c r="E19" s="95">
        <v>75</v>
      </c>
      <c r="F19" s="96">
        <v>18</v>
      </c>
      <c r="G19" s="104">
        <f>B15+(C19*F19)+(E19*F19)</f>
        <v>3167</v>
      </c>
      <c r="H19" s="97">
        <f>B15+(D19*F19)+E19*F19</f>
        <v>2627</v>
      </c>
      <c r="I19" s="122"/>
      <c r="J19" s="88"/>
      <c r="K19" s="129"/>
      <c r="L19" s="122"/>
      <c r="M19" s="123"/>
      <c r="N19" s="123"/>
    </row>
    <row r="20" spans="1:14" ht="27" customHeight="1" thickBot="1">
      <c r="A20" s="99" t="s">
        <v>48</v>
      </c>
      <c r="B20" s="133"/>
      <c r="C20" s="100">
        <v>90</v>
      </c>
      <c r="D20" s="101">
        <v>60</v>
      </c>
      <c r="E20" s="100">
        <v>84</v>
      </c>
      <c r="F20" s="102">
        <v>19</v>
      </c>
      <c r="G20" s="106">
        <f>B15+(C20*F20)+(E20*F20)</f>
        <v>3503</v>
      </c>
      <c r="H20" s="103">
        <f>B15+(D20*F20)+(E20*F20)</f>
        <v>2933</v>
      </c>
      <c r="I20" s="122"/>
      <c r="J20" s="88"/>
      <c r="K20" s="129"/>
      <c r="L20" s="122"/>
      <c r="M20" s="123"/>
      <c r="N20" s="123"/>
    </row>
    <row r="21" spans="1:8" ht="12.75">
      <c r="A21" s="83"/>
      <c r="B21" s="83"/>
      <c r="C21" s="83"/>
      <c r="D21" s="83"/>
      <c r="E21" s="83"/>
      <c r="F21" s="83"/>
      <c r="G21" s="83"/>
      <c r="H21" s="83"/>
    </row>
    <row r="22" spans="1:8" ht="12.75">
      <c r="A22" s="83"/>
      <c r="B22" s="83"/>
      <c r="C22" s="83"/>
      <c r="D22" s="83"/>
      <c r="E22" s="83"/>
      <c r="F22" s="83"/>
      <c r="G22" s="83"/>
      <c r="H22" s="83"/>
    </row>
    <row r="23" spans="1:8" ht="12.75">
      <c r="A23" s="83"/>
      <c r="B23" s="83"/>
      <c r="C23" s="83"/>
      <c r="D23" s="83"/>
      <c r="E23" s="83"/>
      <c r="F23" s="83"/>
      <c r="G23" s="83"/>
      <c r="H23" s="83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83"/>
      <c r="B25" s="83"/>
      <c r="C25" s="83"/>
      <c r="D25" s="83"/>
      <c r="E25" s="83"/>
      <c r="F25" s="83"/>
      <c r="G25" s="83"/>
      <c r="H25" s="83"/>
    </row>
    <row r="26" spans="1:8" ht="12.75">
      <c r="A26" s="83"/>
      <c r="B26" s="83"/>
      <c r="C26" s="83"/>
      <c r="D26" s="83"/>
      <c r="E26" s="83"/>
      <c r="F26" s="83"/>
      <c r="G26" s="83"/>
      <c r="H26" s="83"/>
    </row>
    <row r="27" spans="1:8" ht="13.5" thickBot="1">
      <c r="A27" s="83"/>
      <c r="B27" s="83"/>
      <c r="C27" s="83"/>
      <c r="D27" s="83"/>
      <c r="E27" s="83"/>
      <c r="F27" s="83"/>
      <c r="G27" s="83"/>
      <c r="H27" s="83"/>
    </row>
    <row r="28" spans="1:8" ht="39" thickBot="1">
      <c r="A28" s="111" t="s">
        <v>52</v>
      </c>
      <c r="B28" s="112" t="s">
        <v>1</v>
      </c>
      <c r="C28" s="113" t="s">
        <v>38</v>
      </c>
      <c r="D28" s="113" t="s">
        <v>39</v>
      </c>
      <c r="E28" s="113" t="s">
        <v>46</v>
      </c>
      <c r="F28" s="114" t="s">
        <v>37</v>
      </c>
      <c r="G28" s="115" t="s">
        <v>45</v>
      </c>
      <c r="H28" s="115" t="s">
        <v>44</v>
      </c>
    </row>
    <row r="29" spans="1:8" ht="24.75" customHeight="1">
      <c r="A29" s="93" t="s">
        <v>59</v>
      </c>
      <c r="B29" s="136">
        <v>42</v>
      </c>
      <c r="C29" s="139">
        <v>90</v>
      </c>
      <c r="D29" s="139">
        <v>60</v>
      </c>
      <c r="E29" s="139" t="s">
        <v>47</v>
      </c>
      <c r="F29" s="145">
        <v>13</v>
      </c>
      <c r="G29" s="105">
        <f>B29+(C29*F29)</f>
        <v>1212</v>
      </c>
      <c r="H29" s="92">
        <f>B29+(D29*F29)</f>
        <v>822</v>
      </c>
    </row>
    <row r="30" spans="1:8" ht="24.75" customHeight="1">
      <c r="A30" s="98" t="s">
        <v>41</v>
      </c>
      <c r="B30" s="137"/>
      <c r="C30" s="144"/>
      <c r="D30" s="144"/>
      <c r="E30" s="144"/>
      <c r="F30" s="96">
        <v>17</v>
      </c>
      <c r="G30" s="104">
        <f>B29+(C29*F30)</f>
        <v>1572</v>
      </c>
      <c r="H30" s="97">
        <f>B29+(D29*F30)</f>
        <v>1062</v>
      </c>
    </row>
    <row r="31" spans="1:8" ht="24.75" customHeight="1">
      <c r="A31" s="98" t="s">
        <v>58</v>
      </c>
      <c r="B31" s="137"/>
      <c r="C31" s="140"/>
      <c r="D31" s="140"/>
      <c r="E31" s="140"/>
      <c r="F31" s="96">
        <v>18</v>
      </c>
      <c r="G31" s="104">
        <f>B29+(C29*F31)</f>
        <v>1662</v>
      </c>
      <c r="H31" s="97">
        <f>B29+(D29*F31)</f>
        <v>1122</v>
      </c>
    </row>
    <row r="32" spans="1:8" ht="24.75" customHeight="1">
      <c r="A32" s="109" t="s">
        <v>49</v>
      </c>
      <c r="B32" s="137"/>
      <c r="C32" s="140"/>
      <c r="D32" s="140"/>
      <c r="E32" s="140"/>
      <c r="F32" s="96">
        <v>19</v>
      </c>
      <c r="G32" s="104">
        <f>B29+(C29*F32)</f>
        <v>1752</v>
      </c>
      <c r="H32" s="97">
        <f>B29+(D29*F32)</f>
        <v>1182</v>
      </c>
    </row>
    <row r="33" spans="1:8" ht="24.75" customHeight="1" thickBot="1">
      <c r="A33" s="99" t="s">
        <v>48</v>
      </c>
      <c r="B33" s="138"/>
      <c r="C33" s="141"/>
      <c r="D33" s="141"/>
      <c r="E33" s="141"/>
      <c r="F33" s="102">
        <v>20</v>
      </c>
      <c r="G33" s="106">
        <f>B29+(C29*F33)</f>
        <v>1842</v>
      </c>
      <c r="H33" s="103">
        <f>B29+(D29*F33)</f>
        <v>1242</v>
      </c>
    </row>
    <row r="40" ht="20.25">
      <c r="B40" s="108" t="s">
        <v>53</v>
      </c>
    </row>
    <row r="41" ht="20.25">
      <c r="B41" s="116" t="s">
        <v>54</v>
      </c>
    </row>
    <row r="43" ht="15">
      <c r="A43" s="65" t="s">
        <v>26</v>
      </c>
    </row>
    <row r="44" ht="12.75">
      <c r="A44" s="66" t="s">
        <v>27</v>
      </c>
    </row>
    <row r="45" ht="12.75">
      <c r="A45" s="67" t="s">
        <v>28</v>
      </c>
    </row>
    <row r="46" ht="12.75">
      <c r="A46" s="67" t="s">
        <v>29</v>
      </c>
    </row>
    <row r="47" ht="12.75">
      <c r="A47" s="59"/>
    </row>
    <row r="48" ht="12.75">
      <c r="A48" s="67" t="s">
        <v>55</v>
      </c>
    </row>
    <row r="49" ht="12.75">
      <c r="A49" s="66" t="s">
        <v>31</v>
      </c>
    </row>
    <row r="50" ht="12.75">
      <c r="A50" s="120"/>
    </row>
  </sheetData>
  <sheetProtection/>
  <mergeCells count="6">
    <mergeCell ref="D10:D11"/>
    <mergeCell ref="B15:B20"/>
    <mergeCell ref="B29:B33"/>
    <mergeCell ref="C29:C33"/>
    <mergeCell ref="D29:D33"/>
    <mergeCell ref="E29:E33"/>
  </mergeCells>
  <printOptions/>
  <pageMargins left="0.25" right="0.25" top="0.75" bottom="0.75" header="0.3" footer="0.3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36" sqref="B36"/>
    </sheetView>
  </sheetViews>
  <sheetFormatPr defaultColWidth="12" defaultRowHeight="12.75"/>
  <cols>
    <col min="1" max="1" width="26.83203125" style="0" customWidth="1"/>
    <col min="2" max="2" width="11" style="0" bestFit="1" customWidth="1"/>
    <col min="3" max="3" width="13.33203125" style="0" customWidth="1"/>
    <col min="4" max="7" width="13.83203125" style="0" customWidth="1"/>
    <col min="8" max="8" width="9" style="0" bestFit="1" customWidth="1"/>
    <col min="9" max="9" width="9.33203125" style="35" customWidth="1"/>
    <col min="10" max="10" width="11" style="35" customWidth="1"/>
  </cols>
  <sheetData>
    <row r="1" spans="1:7" ht="27" thickBot="1">
      <c r="A1" s="130" t="s">
        <v>15</v>
      </c>
      <c r="B1" s="130"/>
      <c r="C1" s="130"/>
      <c r="D1" s="130"/>
      <c r="E1" s="130"/>
      <c r="F1" s="130"/>
      <c r="G1" s="130"/>
    </row>
    <row r="2" spans="1:8" ht="27" customHeight="1" thickBot="1">
      <c r="A2" s="1" t="s">
        <v>0</v>
      </c>
      <c r="B2" s="2" t="s">
        <v>1</v>
      </c>
      <c r="C2" s="3" t="s">
        <v>14</v>
      </c>
      <c r="D2" s="3" t="s">
        <v>2</v>
      </c>
      <c r="E2" s="3" t="s">
        <v>20</v>
      </c>
      <c r="F2" s="3" t="s">
        <v>3</v>
      </c>
      <c r="G2" s="4" t="s">
        <v>4</v>
      </c>
      <c r="H2" s="39">
        <v>0.01</v>
      </c>
    </row>
    <row r="3" spans="1:10" ht="27" customHeight="1">
      <c r="A3" s="5" t="s">
        <v>16</v>
      </c>
      <c r="B3" s="6">
        <v>42</v>
      </c>
      <c r="C3" s="7">
        <v>154</v>
      </c>
      <c r="D3" s="7">
        <v>1071</v>
      </c>
      <c r="E3" s="7">
        <f>D3/H3</f>
        <v>66.9375</v>
      </c>
      <c r="F3" s="7">
        <v>877</v>
      </c>
      <c r="G3" s="8">
        <f>B3+C3+D3+F3</f>
        <v>2144</v>
      </c>
      <c r="H3" s="9">
        <v>16</v>
      </c>
      <c r="I3" s="36">
        <f aca="true" t="shared" si="0" ref="I3:I15">G3/H3</f>
        <v>134</v>
      </c>
      <c r="J3" s="38">
        <v>2144.23</v>
      </c>
    </row>
    <row r="4" spans="1:10" ht="27" customHeight="1">
      <c r="A4" s="10" t="s">
        <v>17</v>
      </c>
      <c r="B4" s="6">
        <v>42</v>
      </c>
      <c r="C4" s="7">
        <v>154</v>
      </c>
      <c r="D4" s="7">
        <v>1071</v>
      </c>
      <c r="E4" s="7">
        <f aca="true" t="shared" si="1" ref="E4:E15">D4/H4</f>
        <v>66.9375</v>
      </c>
      <c r="F4" s="7">
        <v>877</v>
      </c>
      <c r="G4" s="8">
        <f aca="true" t="shared" si="2" ref="G4:G15">B4+C4+D4+F4</f>
        <v>2144</v>
      </c>
      <c r="H4" s="9">
        <v>16</v>
      </c>
      <c r="I4" s="36">
        <f t="shared" si="0"/>
        <v>134</v>
      </c>
      <c r="J4" s="38"/>
    </row>
    <row r="5" spans="1:10" ht="27" customHeight="1">
      <c r="A5" s="11" t="s">
        <v>10</v>
      </c>
      <c r="B5" s="12">
        <v>42</v>
      </c>
      <c r="C5" s="13">
        <v>154</v>
      </c>
      <c r="D5" s="40">
        <v>1389</v>
      </c>
      <c r="E5" s="41">
        <f t="shared" si="1"/>
        <v>86.8125</v>
      </c>
      <c r="F5" s="40">
        <v>1136</v>
      </c>
      <c r="G5" s="42">
        <f t="shared" si="2"/>
        <v>2721</v>
      </c>
      <c r="H5" s="9">
        <v>16</v>
      </c>
      <c r="I5" s="36">
        <f t="shared" si="0"/>
        <v>170.0625</v>
      </c>
      <c r="J5" s="38">
        <v>2720.94</v>
      </c>
    </row>
    <row r="6" spans="1:10" ht="27" customHeight="1">
      <c r="A6" s="57" t="s">
        <v>18</v>
      </c>
      <c r="B6" s="14">
        <v>42</v>
      </c>
      <c r="C6" s="15">
        <v>154</v>
      </c>
      <c r="D6" s="15">
        <v>1575</v>
      </c>
      <c r="E6" s="43">
        <f t="shared" si="1"/>
        <v>87.5</v>
      </c>
      <c r="F6" s="15">
        <v>1289</v>
      </c>
      <c r="G6" s="45">
        <f t="shared" si="2"/>
        <v>3060</v>
      </c>
      <c r="H6" s="9">
        <v>18</v>
      </c>
      <c r="I6" s="36">
        <f t="shared" si="0"/>
        <v>170</v>
      </c>
      <c r="J6" s="38">
        <v>3060.3</v>
      </c>
    </row>
    <row r="7" spans="1:10" ht="27" customHeight="1">
      <c r="A7" s="16" t="s">
        <v>12</v>
      </c>
      <c r="B7" s="17">
        <v>42</v>
      </c>
      <c r="C7" s="18">
        <v>154</v>
      </c>
      <c r="D7" s="18">
        <v>1396</v>
      </c>
      <c r="E7" s="47">
        <f t="shared" si="1"/>
        <v>77.55555555555556</v>
      </c>
      <c r="F7" s="46">
        <v>1289</v>
      </c>
      <c r="G7" s="48">
        <f t="shared" si="2"/>
        <v>2881</v>
      </c>
      <c r="H7" s="9">
        <v>18</v>
      </c>
      <c r="I7" s="37">
        <f t="shared" si="0"/>
        <v>160.05555555555554</v>
      </c>
      <c r="J7" s="38">
        <v>2880.52</v>
      </c>
    </row>
    <row r="8" spans="1:10" ht="27" customHeight="1">
      <c r="A8" s="16" t="s">
        <v>11</v>
      </c>
      <c r="B8" s="17">
        <v>42</v>
      </c>
      <c r="C8" s="18">
        <v>154</v>
      </c>
      <c r="D8" s="18">
        <v>743</v>
      </c>
      <c r="E8" s="47">
        <f t="shared" si="1"/>
        <v>41.27777777777778</v>
      </c>
      <c r="F8" s="46">
        <v>1289</v>
      </c>
      <c r="G8" s="48">
        <f t="shared" si="2"/>
        <v>2228</v>
      </c>
      <c r="H8" s="9">
        <v>18</v>
      </c>
      <c r="I8" s="36">
        <f t="shared" si="0"/>
        <v>123.77777777777777</v>
      </c>
      <c r="J8" s="38">
        <v>2228.06</v>
      </c>
    </row>
    <row r="9" spans="1:10" ht="27" customHeight="1">
      <c r="A9" s="16" t="s">
        <v>19</v>
      </c>
      <c r="B9" s="17">
        <v>42</v>
      </c>
      <c r="C9" s="18">
        <v>154</v>
      </c>
      <c r="D9" s="46">
        <v>1563</v>
      </c>
      <c r="E9" s="47">
        <f>D9/H9</f>
        <v>86.83333333333333</v>
      </c>
      <c r="F9" s="46">
        <v>1289</v>
      </c>
      <c r="G9" s="48">
        <f>B9+C9+D9+F9</f>
        <v>3048</v>
      </c>
      <c r="H9" s="9">
        <v>18</v>
      </c>
      <c r="I9" s="36">
        <f>G9/H9</f>
        <v>169.33333333333334</v>
      </c>
      <c r="J9" s="38"/>
    </row>
    <row r="10" spans="1:10" ht="27" customHeight="1">
      <c r="A10" s="19" t="s">
        <v>5</v>
      </c>
      <c r="B10" s="20">
        <v>42</v>
      </c>
      <c r="C10" s="21">
        <v>154</v>
      </c>
      <c r="D10" s="49">
        <v>1336</v>
      </c>
      <c r="E10" s="50">
        <f t="shared" si="1"/>
        <v>70.3157894736842</v>
      </c>
      <c r="F10" s="49">
        <v>1605</v>
      </c>
      <c r="G10" s="51">
        <f t="shared" si="2"/>
        <v>3137</v>
      </c>
      <c r="H10" s="9">
        <v>19</v>
      </c>
      <c r="I10" s="37">
        <f t="shared" si="0"/>
        <v>165.10526315789474</v>
      </c>
      <c r="J10" s="38">
        <v>3137.06</v>
      </c>
    </row>
    <row r="11" spans="1:10" ht="27" customHeight="1">
      <c r="A11" s="19" t="s">
        <v>6</v>
      </c>
      <c r="B11" s="20">
        <v>42</v>
      </c>
      <c r="C11" s="21">
        <v>154</v>
      </c>
      <c r="D11" s="21">
        <v>784</v>
      </c>
      <c r="E11" s="50">
        <f t="shared" si="1"/>
        <v>41.26315789473684</v>
      </c>
      <c r="F11" s="49">
        <v>1605</v>
      </c>
      <c r="G11" s="51">
        <f t="shared" si="2"/>
        <v>2585</v>
      </c>
      <c r="H11" s="9">
        <v>19</v>
      </c>
      <c r="I11" s="36">
        <f t="shared" si="0"/>
        <v>136.05263157894737</v>
      </c>
      <c r="J11" s="38">
        <v>2585.6</v>
      </c>
    </row>
    <row r="12" spans="1:10" ht="27" customHeight="1">
      <c r="A12" s="19" t="s">
        <v>7</v>
      </c>
      <c r="B12" s="20">
        <v>42</v>
      </c>
      <c r="C12" s="21">
        <v>154</v>
      </c>
      <c r="D12" s="21">
        <v>1624</v>
      </c>
      <c r="E12" s="50">
        <f t="shared" si="1"/>
        <v>85.47368421052632</v>
      </c>
      <c r="F12" s="49">
        <v>1605</v>
      </c>
      <c r="G12" s="51">
        <f t="shared" si="2"/>
        <v>3425</v>
      </c>
      <c r="H12" s="9">
        <v>19</v>
      </c>
      <c r="I12" s="36">
        <f t="shared" si="0"/>
        <v>180.26315789473685</v>
      </c>
      <c r="J12" s="38">
        <v>3424.91</v>
      </c>
    </row>
    <row r="13" spans="1:10" ht="27" customHeight="1">
      <c r="A13" s="22" t="s">
        <v>9</v>
      </c>
      <c r="B13" s="23">
        <v>42</v>
      </c>
      <c r="C13" s="24">
        <v>154</v>
      </c>
      <c r="D13" s="52">
        <v>1336</v>
      </c>
      <c r="E13" s="53">
        <f t="shared" si="1"/>
        <v>70.3157894736842</v>
      </c>
      <c r="F13" s="52">
        <v>1605</v>
      </c>
      <c r="G13" s="54">
        <f t="shared" si="2"/>
        <v>3137</v>
      </c>
      <c r="H13" s="9">
        <v>19</v>
      </c>
      <c r="I13" s="37">
        <f t="shared" si="0"/>
        <v>165.10526315789474</v>
      </c>
      <c r="J13" s="38">
        <v>3137.07</v>
      </c>
    </row>
    <row r="14" spans="1:10" ht="27" customHeight="1">
      <c r="A14" s="22" t="s">
        <v>13</v>
      </c>
      <c r="B14" s="23">
        <v>42</v>
      </c>
      <c r="C14" s="24">
        <v>154</v>
      </c>
      <c r="D14" s="24">
        <v>784</v>
      </c>
      <c r="E14" s="53">
        <f t="shared" si="1"/>
        <v>41.26315789473684</v>
      </c>
      <c r="F14" s="52">
        <v>1605</v>
      </c>
      <c r="G14" s="54">
        <f t="shared" si="2"/>
        <v>2585</v>
      </c>
      <c r="H14" s="9">
        <v>19</v>
      </c>
      <c r="I14" s="36">
        <f t="shared" si="0"/>
        <v>136.05263157894737</v>
      </c>
      <c r="J14" s="38">
        <v>2585.6</v>
      </c>
    </row>
    <row r="15" spans="1:10" ht="27" customHeight="1" thickBot="1">
      <c r="A15" s="25" t="s">
        <v>8</v>
      </c>
      <c r="B15" s="26">
        <v>42</v>
      </c>
      <c r="C15" s="27">
        <v>154</v>
      </c>
      <c r="D15" s="27">
        <v>1624</v>
      </c>
      <c r="E15" s="53">
        <f t="shared" si="1"/>
        <v>85.47368421052632</v>
      </c>
      <c r="F15" s="55">
        <v>1605</v>
      </c>
      <c r="G15" s="54">
        <f t="shared" si="2"/>
        <v>3425</v>
      </c>
      <c r="H15" s="9">
        <v>19</v>
      </c>
      <c r="I15" s="36">
        <f t="shared" si="0"/>
        <v>180.26315789473685</v>
      </c>
      <c r="J15" s="38">
        <v>3424.91</v>
      </c>
    </row>
    <row r="16" spans="1:10" ht="13.5" thickBot="1">
      <c r="A16" s="28"/>
      <c r="B16" s="28"/>
      <c r="C16" s="28"/>
      <c r="D16" s="28"/>
      <c r="E16" s="28"/>
      <c r="F16" s="28"/>
      <c r="G16" s="29"/>
      <c r="H16" s="29"/>
      <c r="J16" s="38"/>
    </row>
    <row r="17" spans="1:10" ht="39" thickBot="1">
      <c r="A17" s="30" t="s">
        <v>0</v>
      </c>
      <c r="B17" s="31" t="s">
        <v>1</v>
      </c>
      <c r="C17" s="32" t="s">
        <v>14</v>
      </c>
      <c r="D17" s="32" t="s">
        <v>2</v>
      </c>
      <c r="E17" s="32" t="s">
        <v>20</v>
      </c>
      <c r="F17" s="32" t="s">
        <v>3</v>
      </c>
      <c r="G17" s="33" t="s">
        <v>4</v>
      </c>
      <c r="H17" s="34">
        <v>0.015</v>
      </c>
      <c r="J17" s="38"/>
    </row>
    <row r="18" spans="1:10" ht="27" customHeight="1">
      <c r="A18" s="5" t="s">
        <v>16</v>
      </c>
      <c r="B18" s="6">
        <v>42</v>
      </c>
      <c r="C18" s="7">
        <v>155</v>
      </c>
      <c r="D18" s="7">
        <v>1077</v>
      </c>
      <c r="E18" s="7">
        <f>D18/H18</f>
        <v>67.3125</v>
      </c>
      <c r="F18" s="7">
        <v>881</v>
      </c>
      <c r="G18" s="8">
        <f>B18+C18+D18+F18</f>
        <v>2155</v>
      </c>
      <c r="H18" s="9">
        <v>16</v>
      </c>
      <c r="I18" s="36">
        <f aca="true" t="shared" si="3" ref="I18:I30">G18/H18</f>
        <v>134.6875</v>
      </c>
      <c r="J18" s="38">
        <v>2154.85</v>
      </c>
    </row>
    <row r="19" spans="1:10" ht="27" customHeight="1">
      <c r="A19" s="10" t="s">
        <v>17</v>
      </c>
      <c r="B19" s="6">
        <v>42</v>
      </c>
      <c r="C19" s="7">
        <v>155</v>
      </c>
      <c r="D19" s="7">
        <v>1077</v>
      </c>
      <c r="E19" s="7">
        <f aca="true" t="shared" si="4" ref="E19:E30">D19/H19</f>
        <v>67.3125</v>
      </c>
      <c r="F19" s="7">
        <v>881</v>
      </c>
      <c r="G19" s="8">
        <f aca="true" t="shared" si="5" ref="G19:G30">B19+C19+D19+F19</f>
        <v>2155</v>
      </c>
      <c r="H19" s="9">
        <v>16</v>
      </c>
      <c r="I19" s="36">
        <f t="shared" si="3"/>
        <v>134.6875</v>
      </c>
      <c r="J19" s="38"/>
    </row>
    <row r="20" spans="1:10" ht="27" customHeight="1">
      <c r="A20" s="11" t="s">
        <v>10</v>
      </c>
      <c r="B20" s="12">
        <v>42</v>
      </c>
      <c r="C20" s="13">
        <v>155</v>
      </c>
      <c r="D20" s="40">
        <v>1395</v>
      </c>
      <c r="E20" s="41">
        <f t="shared" si="4"/>
        <v>87.1875</v>
      </c>
      <c r="F20" s="40">
        <v>1142</v>
      </c>
      <c r="G20" s="42">
        <f t="shared" si="5"/>
        <v>2734</v>
      </c>
      <c r="H20" s="9">
        <v>16</v>
      </c>
      <c r="I20" s="36">
        <f t="shared" si="3"/>
        <v>170.875</v>
      </c>
      <c r="J20" s="38">
        <v>2734.41</v>
      </c>
    </row>
    <row r="21" spans="1:10" ht="27" customHeight="1">
      <c r="A21" s="57" t="s">
        <v>18</v>
      </c>
      <c r="B21" s="14">
        <v>42</v>
      </c>
      <c r="C21" s="15">
        <v>155</v>
      </c>
      <c r="D21" s="15">
        <v>1583</v>
      </c>
      <c r="E21" s="43">
        <f t="shared" si="4"/>
        <v>87.94444444444444</v>
      </c>
      <c r="F21" s="44">
        <v>1295</v>
      </c>
      <c r="G21" s="45">
        <f t="shared" si="5"/>
        <v>3075</v>
      </c>
      <c r="H21" s="9">
        <v>18</v>
      </c>
      <c r="I21" s="36">
        <f t="shared" si="3"/>
        <v>170.83333333333334</v>
      </c>
      <c r="J21" s="38">
        <v>3075.45</v>
      </c>
    </row>
    <row r="22" spans="1:10" ht="27" customHeight="1">
      <c r="A22" s="16" t="s">
        <v>12</v>
      </c>
      <c r="B22" s="17">
        <v>42</v>
      </c>
      <c r="C22" s="18">
        <v>155</v>
      </c>
      <c r="D22" s="18">
        <v>1403</v>
      </c>
      <c r="E22" s="47">
        <f t="shared" si="4"/>
        <v>77.94444444444444</v>
      </c>
      <c r="F22" s="46">
        <v>1295</v>
      </c>
      <c r="G22" s="48">
        <f t="shared" si="5"/>
        <v>2895</v>
      </c>
      <c r="H22" s="9">
        <v>18</v>
      </c>
      <c r="I22" s="37">
        <f t="shared" si="3"/>
        <v>160.83333333333334</v>
      </c>
      <c r="J22" s="38">
        <v>2894.78</v>
      </c>
    </row>
    <row r="23" spans="1:10" ht="27" customHeight="1">
      <c r="A23" s="16" t="s">
        <v>11</v>
      </c>
      <c r="B23" s="17">
        <v>42</v>
      </c>
      <c r="C23" s="18">
        <v>155</v>
      </c>
      <c r="D23" s="18">
        <v>747</v>
      </c>
      <c r="E23" s="47">
        <f t="shared" si="4"/>
        <v>41.5</v>
      </c>
      <c r="F23" s="46">
        <v>1295</v>
      </c>
      <c r="G23" s="48">
        <f t="shared" si="5"/>
        <v>2239</v>
      </c>
      <c r="H23" s="9">
        <v>18</v>
      </c>
      <c r="I23" s="36">
        <f t="shared" si="3"/>
        <v>124.38888888888889</v>
      </c>
      <c r="J23" s="38">
        <v>2239.09</v>
      </c>
    </row>
    <row r="24" spans="1:10" ht="27" customHeight="1">
      <c r="A24" s="16" t="s">
        <v>19</v>
      </c>
      <c r="B24" s="17">
        <v>42</v>
      </c>
      <c r="C24" s="18">
        <v>155</v>
      </c>
      <c r="D24" s="18">
        <v>1583</v>
      </c>
      <c r="E24" s="47">
        <f>D24/H24</f>
        <v>87.94444444444444</v>
      </c>
      <c r="F24" s="46">
        <v>1295</v>
      </c>
      <c r="G24" s="48">
        <f>B24+C24+D24+F24</f>
        <v>3075</v>
      </c>
      <c r="H24" s="9">
        <v>18</v>
      </c>
      <c r="I24" s="36">
        <f>G24/H24</f>
        <v>170.83333333333334</v>
      </c>
      <c r="J24" s="38"/>
    </row>
    <row r="25" spans="1:10" ht="27" customHeight="1">
      <c r="A25" s="19" t="s">
        <v>5</v>
      </c>
      <c r="B25" s="20">
        <v>42</v>
      </c>
      <c r="C25" s="21">
        <v>155</v>
      </c>
      <c r="D25" s="21">
        <v>1343</v>
      </c>
      <c r="E25" s="50">
        <f t="shared" si="4"/>
        <v>70.6842105263158</v>
      </c>
      <c r="F25" s="49">
        <v>1613</v>
      </c>
      <c r="G25" s="51">
        <f t="shared" si="5"/>
        <v>3153</v>
      </c>
      <c r="H25" s="9">
        <v>19</v>
      </c>
      <c r="I25" s="37">
        <f t="shared" si="3"/>
        <v>165.94736842105263</v>
      </c>
      <c r="J25" s="38">
        <v>3152.59</v>
      </c>
    </row>
    <row r="26" spans="1:10" ht="27" customHeight="1">
      <c r="A26" s="19" t="s">
        <v>6</v>
      </c>
      <c r="B26" s="20">
        <v>42</v>
      </c>
      <c r="C26" s="21">
        <v>155</v>
      </c>
      <c r="D26" s="21">
        <v>788</v>
      </c>
      <c r="E26" s="50">
        <f t="shared" si="4"/>
        <v>41.473684210526315</v>
      </c>
      <c r="F26" s="49">
        <v>1613</v>
      </c>
      <c r="G26" s="51">
        <f t="shared" si="5"/>
        <v>2598</v>
      </c>
      <c r="H26" s="9">
        <v>19</v>
      </c>
      <c r="I26" s="36">
        <f t="shared" si="3"/>
        <v>136.73684210526315</v>
      </c>
      <c r="J26" s="38">
        <v>2598.4</v>
      </c>
    </row>
    <row r="27" spans="1:10" ht="27" customHeight="1">
      <c r="A27" s="19" t="s">
        <v>7</v>
      </c>
      <c r="B27" s="20">
        <v>42</v>
      </c>
      <c r="C27" s="21">
        <v>155</v>
      </c>
      <c r="D27" s="21">
        <v>1632</v>
      </c>
      <c r="E27" s="50">
        <f t="shared" si="4"/>
        <v>85.89473684210526</v>
      </c>
      <c r="F27" s="49">
        <v>1613</v>
      </c>
      <c r="G27" s="51">
        <f t="shared" si="5"/>
        <v>3442</v>
      </c>
      <c r="H27" s="9">
        <v>19</v>
      </c>
      <c r="I27" s="36">
        <f t="shared" si="3"/>
        <v>181.1578947368421</v>
      </c>
      <c r="J27" s="38">
        <v>3441.86</v>
      </c>
    </row>
    <row r="28" spans="1:10" ht="27" customHeight="1">
      <c r="A28" s="22" t="s">
        <v>9</v>
      </c>
      <c r="B28" s="23">
        <v>42</v>
      </c>
      <c r="C28" s="24">
        <v>155</v>
      </c>
      <c r="D28" s="24">
        <v>1343</v>
      </c>
      <c r="E28" s="53">
        <f t="shared" si="4"/>
        <v>70.6842105263158</v>
      </c>
      <c r="F28" s="52">
        <v>1613</v>
      </c>
      <c r="G28" s="54">
        <f t="shared" si="5"/>
        <v>3153</v>
      </c>
      <c r="H28" s="9">
        <v>19</v>
      </c>
      <c r="I28" s="37">
        <f t="shared" si="3"/>
        <v>165.94736842105263</v>
      </c>
      <c r="J28" s="38">
        <v>3152.59</v>
      </c>
    </row>
    <row r="29" spans="1:10" ht="27" customHeight="1">
      <c r="A29" s="22" t="s">
        <v>13</v>
      </c>
      <c r="B29" s="23">
        <v>42</v>
      </c>
      <c r="C29" s="24">
        <v>155</v>
      </c>
      <c r="D29" s="24">
        <v>788</v>
      </c>
      <c r="E29" s="53">
        <f t="shared" si="4"/>
        <v>41.473684210526315</v>
      </c>
      <c r="F29" s="52">
        <v>1613</v>
      </c>
      <c r="G29" s="54">
        <f t="shared" si="5"/>
        <v>2598</v>
      </c>
      <c r="H29" s="9">
        <v>19</v>
      </c>
      <c r="I29" s="36">
        <f t="shared" si="3"/>
        <v>136.73684210526315</v>
      </c>
      <c r="J29" s="38">
        <v>2598.4</v>
      </c>
    </row>
    <row r="30" spans="1:10" ht="27" customHeight="1" thickBot="1">
      <c r="A30" s="25" t="s">
        <v>8</v>
      </c>
      <c r="B30" s="26">
        <v>42</v>
      </c>
      <c r="C30" s="27">
        <v>155</v>
      </c>
      <c r="D30" s="27">
        <v>1632</v>
      </c>
      <c r="E30" s="55">
        <f t="shared" si="4"/>
        <v>85.89473684210526</v>
      </c>
      <c r="F30" s="55">
        <v>1613</v>
      </c>
      <c r="G30" s="56">
        <f t="shared" si="5"/>
        <v>3442</v>
      </c>
      <c r="H30" s="9">
        <v>19</v>
      </c>
      <c r="I30" s="36">
        <f t="shared" si="3"/>
        <v>181.1578947368421</v>
      </c>
      <c r="J30" s="38">
        <v>3441.86</v>
      </c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44"/>
  <sheetViews>
    <sheetView zoomScalePageLayoutView="0" workbookViewId="0" topLeftCell="A1">
      <selection activeCell="L19" sqref="L19"/>
    </sheetView>
  </sheetViews>
  <sheetFormatPr defaultColWidth="12" defaultRowHeight="12.75"/>
  <cols>
    <col min="1" max="1" width="10.16015625" style="0" customWidth="1"/>
    <col min="2" max="2" width="28" style="0" customWidth="1"/>
    <col min="3" max="3" width="11" style="0" bestFit="1" customWidth="1"/>
    <col min="4" max="5" width="13.83203125" style="0" customWidth="1"/>
    <col min="6" max="6" width="9" style="0" bestFit="1" customWidth="1"/>
    <col min="7" max="7" width="9.33203125" style="35" customWidth="1"/>
    <col min="8" max="8" width="11" style="35" customWidth="1"/>
  </cols>
  <sheetData>
    <row r="2" ht="12.75"/>
    <row r="3" ht="12.75"/>
    <row r="4" ht="12.75"/>
    <row r="5" ht="12.75"/>
    <row r="6" ht="12.75"/>
    <row r="8" spans="2:8" ht="26.25">
      <c r="B8" s="142" t="s">
        <v>32</v>
      </c>
      <c r="C8" s="142"/>
      <c r="D8" s="142"/>
      <c r="E8" s="142"/>
      <c r="F8" s="143"/>
      <c r="G8" s="143"/>
      <c r="H8" s="143"/>
    </row>
    <row r="9" spans="2:5" ht="26.25">
      <c r="B9" s="58"/>
      <c r="C9" s="58"/>
      <c r="D9" s="58"/>
      <c r="E9" s="58"/>
    </row>
    <row r="10" spans="2:8" ht="13.5" thickBot="1">
      <c r="B10" s="28"/>
      <c r="C10" s="28"/>
      <c r="D10" s="28"/>
      <c r="E10" s="29"/>
      <c r="F10" s="29"/>
      <c r="H10" s="38"/>
    </row>
    <row r="11" spans="2:8" ht="15.75" thickBot="1">
      <c r="B11" s="30" t="s">
        <v>0</v>
      </c>
      <c r="C11" s="31" t="s">
        <v>1</v>
      </c>
      <c r="D11" s="32" t="s">
        <v>2</v>
      </c>
      <c r="E11" s="33" t="s">
        <v>4</v>
      </c>
      <c r="F11" s="70"/>
      <c r="H11" s="38"/>
    </row>
    <row r="12" spans="2:10" ht="27" customHeight="1">
      <c r="B12" s="11" t="s">
        <v>10</v>
      </c>
      <c r="C12" s="12">
        <v>42</v>
      </c>
      <c r="D12" s="40">
        <v>1530</v>
      </c>
      <c r="E12" s="42">
        <f aca="true" t="shared" si="0" ref="E12:E19">C12+D12</f>
        <v>1572</v>
      </c>
      <c r="F12" s="71"/>
      <c r="G12" s="72"/>
      <c r="H12" s="38"/>
      <c r="I12" s="9">
        <v>17</v>
      </c>
      <c r="J12" s="37">
        <f>D12/I12</f>
        <v>90</v>
      </c>
    </row>
    <row r="13" spans="2:10" ht="27" customHeight="1">
      <c r="B13" s="57" t="s">
        <v>18</v>
      </c>
      <c r="C13" s="14">
        <v>42</v>
      </c>
      <c r="D13" s="15">
        <v>1620</v>
      </c>
      <c r="E13" s="45">
        <f t="shared" si="0"/>
        <v>1662</v>
      </c>
      <c r="F13" s="71"/>
      <c r="G13" s="72"/>
      <c r="H13" s="38"/>
      <c r="I13" s="9">
        <v>18</v>
      </c>
      <c r="J13" s="37">
        <f>D13/I13</f>
        <v>90</v>
      </c>
    </row>
    <row r="14" spans="2:10" ht="27" customHeight="1">
      <c r="B14" s="16" t="s">
        <v>11</v>
      </c>
      <c r="C14" s="17">
        <v>42</v>
      </c>
      <c r="D14" s="18">
        <v>950</v>
      </c>
      <c r="E14" s="48">
        <f t="shared" si="0"/>
        <v>992</v>
      </c>
      <c r="F14" s="71"/>
      <c r="G14" s="72"/>
      <c r="H14" s="38"/>
      <c r="I14" s="9">
        <v>19</v>
      </c>
      <c r="J14" s="37">
        <f aca="true" t="shared" si="1" ref="J14:J19">D14/I14</f>
        <v>50</v>
      </c>
    </row>
    <row r="15" spans="2:10" ht="27" customHeight="1">
      <c r="B15" s="16" t="s">
        <v>19</v>
      </c>
      <c r="C15" s="17">
        <v>42</v>
      </c>
      <c r="D15" s="18">
        <v>1710</v>
      </c>
      <c r="E15" s="48">
        <f t="shared" si="0"/>
        <v>1752</v>
      </c>
      <c r="F15" s="71"/>
      <c r="G15" s="72"/>
      <c r="H15" s="38"/>
      <c r="I15" s="9">
        <v>19</v>
      </c>
      <c r="J15" s="37">
        <f t="shared" si="1"/>
        <v>90</v>
      </c>
    </row>
    <row r="16" spans="2:10" ht="27" customHeight="1">
      <c r="B16" s="19" t="s">
        <v>6</v>
      </c>
      <c r="C16" s="20">
        <v>42</v>
      </c>
      <c r="D16" s="21">
        <v>1000</v>
      </c>
      <c r="E16" s="51">
        <f t="shared" si="0"/>
        <v>1042</v>
      </c>
      <c r="F16" s="71"/>
      <c r="G16" s="72"/>
      <c r="H16" s="38"/>
      <c r="I16" s="9">
        <v>20</v>
      </c>
      <c r="J16" s="37">
        <f t="shared" si="1"/>
        <v>50</v>
      </c>
    </row>
    <row r="17" spans="2:10" ht="27" customHeight="1">
      <c r="B17" s="19" t="s">
        <v>7</v>
      </c>
      <c r="C17" s="20">
        <v>42</v>
      </c>
      <c r="D17" s="21">
        <v>1800</v>
      </c>
      <c r="E17" s="51">
        <f t="shared" si="0"/>
        <v>1842</v>
      </c>
      <c r="F17" s="71"/>
      <c r="G17" s="72"/>
      <c r="H17" s="38"/>
      <c r="I17" s="9">
        <v>20</v>
      </c>
      <c r="J17" s="37">
        <f t="shared" si="1"/>
        <v>90</v>
      </c>
    </row>
    <row r="18" spans="2:10" ht="27" customHeight="1">
      <c r="B18" s="22" t="s">
        <v>13</v>
      </c>
      <c r="C18" s="23">
        <v>42</v>
      </c>
      <c r="D18" s="24">
        <v>1000</v>
      </c>
      <c r="E18" s="54">
        <f t="shared" si="0"/>
        <v>1042</v>
      </c>
      <c r="F18" s="71"/>
      <c r="G18" s="72"/>
      <c r="H18" s="38"/>
      <c r="I18" s="9">
        <v>20</v>
      </c>
      <c r="J18" s="37">
        <f t="shared" si="1"/>
        <v>50</v>
      </c>
    </row>
    <row r="19" spans="2:10" ht="27" customHeight="1" thickBot="1">
      <c r="B19" s="25" t="s">
        <v>8</v>
      </c>
      <c r="C19" s="26">
        <v>42</v>
      </c>
      <c r="D19" s="27">
        <v>1800</v>
      </c>
      <c r="E19" s="56">
        <f t="shared" si="0"/>
        <v>1842</v>
      </c>
      <c r="F19" s="71"/>
      <c r="G19" s="72"/>
      <c r="H19" s="38"/>
      <c r="I19" s="9">
        <v>20</v>
      </c>
      <c r="J19" s="37">
        <f t="shared" si="1"/>
        <v>90</v>
      </c>
    </row>
    <row r="22" spans="2:7" ht="13.5" thickBot="1">
      <c r="B22" s="75"/>
      <c r="C22" s="74"/>
      <c r="D22" s="74"/>
      <c r="E22" s="74"/>
      <c r="F22" s="75"/>
      <c r="G22" s="76"/>
    </row>
    <row r="23" spans="1:8" ht="21.75" customHeight="1" thickBot="1">
      <c r="A23" s="75"/>
      <c r="B23" s="80" t="s">
        <v>33</v>
      </c>
      <c r="C23" s="73"/>
      <c r="D23" s="73"/>
      <c r="E23" s="81"/>
      <c r="F23" s="82"/>
      <c r="G23" s="78"/>
      <c r="H23" s="77"/>
    </row>
    <row r="24" spans="2:5" ht="12.75">
      <c r="B24" s="79"/>
      <c r="C24" s="79"/>
      <c r="D24" s="79"/>
      <c r="E24" s="63"/>
    </row>
    <row r="25" spans="2:7" ht="21.75" customHeight="1">
      <c r="B25" s="60" t="s">
        <v>22</v>
      </c>
      <c r="C25" s="61">
        <v>200</v>
      </c>
      <c r="D25" s="62" t="s">
        <v>23</v>
      </c>
      <c r="E25" s="64"/>
      <c r="F25" s="68"/>
      <c r="G25" s="69"/>
    </row>
    <row r="26" spans="2:7" ht="23.25" customHeight="1">
      <c r="B26" s="60" t="s">
        <v>24</v>
      </c>
      <c r="C26" s="61">
        <v>200</v>
      </c>
      <c r="D26" s="62" t="s">
        <v>25</v>
      </c>
      <c r="E26" s="64"/>
      <c r="F26" s="68"/>
      <c r="G26" s="69"/>
    </row>
    <row r="38" ht="15">
      <c r="B38" s="65" t="s">
        <v>26</v>
      </c>
    </row>
    <row r="39" ht="12.75">
      <c r="B39" s="66" t="s">
        <v>27</v>
      </c>
    </row>
    <row r="40" ht="12.75">
      <c r="B40" s="67" t="s">
        <v>28</v>
      </c>
    </row>
    <row r="41" ht="12.75">
      <c r="B41" s="67" t="s">
        <v>29</v>
      </c>
    </row>
    <row r="42" ht="12.75">
      <c r="B42" s="59"/>
    </row>
    <row r="43" ht="12.75">
      <c r="B43" s="67" t="s">
        <v>30</v>
      </c>
    </row>
    <row r="44" ht="12.75">
      <c r="B44" s="66" t="s">
        <v>31</v>
      </c>
    </row>
  </sheetData>
  <sheetProtection/>
  <mergeCells count="1">
    <mergeCell ref="B8:H8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 DE GRON</dc:creator>
  <cp:keywords/>
  <dc:description/>
  <cp:lastModifiedBy>Utilisateur</cp:lastModifiedBy>
  <cp:lastPrinted>2022-01-12T13:13:39Z</cp:lastPrinted>
  <dcterms:created xsi:type="dcterms:W3CDTF">2006-11-20T13:32:32Z</dcterms:created>
  <dcterms:modified xsi:type="dcterms:W3CDTF">2022-02-05T15:41:25Z</dcterms:modified>
  <cp:category/>
  <cp:version/>
  <cp:contentType/>
  <cp:contentStatus/>
</cp:coreProperties>
</file>